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toa.JUMAPACELAYA\Desktop\ASUNTOS 2022\PROGRAMA ANUAL DE COMPRAS 2022\"/>
    </mc:Choice>
  </mc:AlternateContent>
  <xr:revisionPtr revIDLastSave="0" documentId="13_ncr:1_{787D945B-D458-4D79-B0C9-95E97F2DE488}" xr6:coauthVersionLast="47" xr6:coauthVersionMax="47" xr10:uidLastSave="{00000000-0000-0000-0000-000000000000}"/>
  <workbookProtection workbookAlgorithmName="SHA-512" workbookHashValue="SLAClI4N6Ail1tsXYW14gIKnZL1zHz2vMBSW5dbQP16ItXVfK/sDIc1xcT/foLDNSPwYpOF9X2x/+RSXNuGbYg==" workbookSaltValue="OIlQjqxPFbmaX06YQeHnRQ==" workbookSpinCount="100000" lockStructure="1"/>
  <bookViews>
    <workbookView xWindow="-120" yWindow="-120" windowWidth="20730" windowHeight="11160" tabRatio="938" firstSheet="2" activeTab="2" xr2:uid="{E99E24A0-FC3A-42D9-BB31-DD0254B77219}"/>
  </bookViews>
  <sheets>
    <sheet name="OBJETIVO" sheetId="1" state="hidden" r:id="rId1"/>
    <sheet name="RESUMEN" sheetId="4" state="hidden" r:id="rId2"/>
    <sheet name="PLAN ANUAL COMPRAS 2022" sheetId="2" r:id="rId3"/>
    <sheet name="PRESUPUESTO 2022-3000" sheetId="13" state="hidden" r:id="rId4"/>
    <sheet name="PRESUPUESTO 2022-5000" sheetId="14" state="hidden" r:id="rId5"/>
  </sheets>
  <externalReferences>
    <externalReference r:id="rId6"/>
    <externalReference r:id="rId7"/>
  </externalReferences>
  <definedNames>
    <definedName name="L_5151">'[1]Detalle Activos'!$IG$62816:$IG$62893</definedName>
    <definedName name="L_5651">'[2]Detalle Activos'!$IG$63348:$IG$63377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2" l="1"/>
  <c r="K19" i="2"/>
  <c r="K18" i="2" s="1"/>
  <c r="K16" i="2"/>
  <c r="K14" i="2" s="1"/>
  <c r="K15" i="2"/>
  <c r="K11" i="2"/>
  <c r="K9" i="2"/>
  <c r="K4" i="2" s="1"/>
  <c r="K7" i="2"/>
  <c r="K5" i="2"/>
  <c r="G55" i="2"/>
  <c r="G50" i="2"/>
  <c r="G46" i="2"/>
  <c r="G44" i="2"/>
  <c r="G35" i="2"/>
  <c r="G28" i="2"/>
  <c r="G19" i="2"/>
  <c r="G4" i="2" s="1"/>
  <c r="G13" i="2"/>
  <c r="G5" i="2"/>
  <c r="E8" i="4"/>
  <c r="E7" i="4"/>
  <c r="D26" i="14" l="1"/>
  <c r="D19" i="14"/>
  <c r="D18" i="14" s="1"/>
  <c r="D16" i="14"/>
  <c r="D15" i="14"/>
  <c r="D11" i="14"/>
  <c r="D9" i="14"/>
  <c r="D7" i="14"/>
  <c r="D5" i="14"/>
  <c r="C55" i="13"/>
  <c r="C50" i="13"/>
  <c r="C46" i="13"/>
  <c r="C44" i="13"/>
  <c r="C35" i="13"/>
  <c r="C28" i="13"/>
  <c r="C19" i="13"/>
  <c r="C13" i="13"/>
  <c r="C5" i="13"/>
  <c r="C4" i="13" s="1"/>
  <c r="D14" i="14" l="1"/>
  <c r="D4" i="14" s="1"/>
  <c r="C38" i="2" l="1"/>
  <c r="C36" i="2"/>
  <c r="C33" i="2"/>
  <c r="C31" i="2"/>
  <c r="C24" i="2"/>
  <c r="C14" i="2"/>
  <c r="C12" i="2"/>
  <c r="C5" i="2"/>
  <c r="C4" i="2" l="1"/>
  <c r="E6" i="4" s="1"/>
  <c r="E10" i="4" s="1"/>
</calcChain>
</file>

<file path=xl/sharedStrings.xml><?xml version="1.0" encoding="utf-8"?>
<sst xmlns="http://schemas.openxmlformats.org/spreadsheetml/2006/main" count="234" uniqueCount="140">
  <si>
    <t>JUNTA MUNICIPAL DE AGUA POTABLE Y ALCANTARILLADO DE CELAYA, GTO.</t>
  </si>
  <si>
    <t>OBJETIVO GENERAL:</t>
  </si>
  <si>
    <t>NORMATIVIDAD</t>
  </si>
  <si>
    <t>Constitución Política de los Estados Unidos Mexicanos: 
 «Artículo 134. Los recursos económicos de que dispongan la federación, los estados, los municipios, el distrito federal y los órganos político-administrativos de sus demarcaciones territoriales, se administrarán con eficiencia, eficacia, economía, transparencia y honradez para satisfacer los objetivos a los que estén destinados.  …</t>
  </si>
  <si>
    <t xml:space="preserve">Reglamento de Contrataciones Públicas para el Municipio de Celaya, Guanajuato: 
 «Artículo 8. La planeación e integración del programa anual de adquisiciones, arrendamientos y servicios dicho programa y en su caso, su presentación ante los titulares de las dependencias y entidades para su aprobación será responsabilidad de la Dirección de Compras, a partir de la información que les proporcionen las áreas requirentes y deberá contener, como mínimo, la descripción y monto de los bienes, arrendamientos y servicios.» </t>
  </si>
  <si>
    <t>Lineamientos Generales en Materia de Racionalidad, Austeridad y Disciplina Presupuestal Ejercicio fiscal 2021.</t>
  </si>
  <si>
    <t xml:space="preserve"> «Artículo 45. Todas las adquisiciones de bienes o servicios obedecerán a los criterios de economía, eficacia y eficiencia, esto implica adquirir bienes o servicios con oportunidad, en cantidades requeridas, con calidad y al menor costo posible. Por esta razón las áreas, para el ejercicio de sus compras, darán cumplimiento al Clasificador por Objeto del Gasto establecido por la Ley General de Contabilidad Gubernamental...» </t>
  </si>
  <si>
    <t>PROGRAMA ANUAL DE ADQUISIONES, ARRENDAMEINTOS Y SERVICIOS  2022</t>
  </si>
  <si>
    <t>"Consolidar las compras de la Junta Municipal de Agua Potable y Alcantarillado de Celaya. Gto., que permitan obtener mejores condiciones en las adquisiciones y servicios  tanto de calidad, tiempo de entrega como en precio, através de los procedimientos de adjudicación establecidos conforme a la normatividad, atendiendo a los pricipios de  eficiencia, eficacia, transparencia y honradez                                                                                                                                    Apartir de la necesidades de compra de cada departamento  que se establecieron en el presupuesto de egresos del ejercicio 2022"</t>
  </si>
  <si>
    <t>Capítulo-Concepto-Partida genérica</t>
  </si>
  <si>
    <t>Presupuesto aprobado</t>
  </si>
  <si>
    <t>MATERIALES Y SUMINISTROS</t>
  </si>
  <si>
    <t>SERVICIOS GENERALES</t>
  </si>
  <si>
    <t>BIENES MUEBLES, INMUEBLES E INTANGIBLES</t>
  </si>
  <si>
    <t>MATERIALES DE ADMINISTRACIÓN, EMISIÓN DE DOCUMENTOS Y ARTÍCULOS OFICIALES</t>
  </si>
  <si>
    <t>SERVICIOS BÁSICOS</t>
  </si>
  <si>
    <t>MOBILIARIO Y EQUIPO DE ADMINISTRACIÓN</t>
  </si>
  <si>
    <t>Materiales, útiles y equipos menores de oficina</t>
  </si>
  <si>
    <t>Energía eléctrica</t>
  </si>
  <si>
    <t>Muebles de oficina y estantería</t>
  </si>
  <si>
    <t>Materiales y útiles de impresión y reproducción</t>
  </si>
  <si>
    <t>Agua</t>
  </si>
  <si>
    <t>Equipo de cómputo y de tecnologías de la información</t>
  </si>
  <si>
    <t>Materiales, útiles y equipos menores de tecnologías de la información y comunicaciones</t>
  </si>
  <si>
    <t>Telefonía tradicional</t>
  </si>
  <si>
    <t>Otros mobiliarios y equipos de administración</t>
  </si>
  <si>
    <t>Material impreso e información digital</t>
  </si>
  <si>
    <t>Telefonía celular</t>
  </si>
  <si>
    <t>MOBILIARIO Y EQUIPO EDUCACIONAL Y RECREATIVO</t>
  </si>
  <si>
    <t>Material de limpieza</t>
  </si>
  <si>
    <t>Servicios de telecomunicaciones y satélites</t>
  </si>
  <si>
    <t>Cámaras fotográficas y de video</t>
  </si>
  <si>
    <t>Materiales y útiles de enseñanza</t>
  </si>
  <si>
    <t>Servicios de acceso de Internet, redes y procesamiento de información</t>
  </si>
  <si>
    <t>EQUIPO E INSTRUMENTAL MEDICO Y DE LABORATORIO</t>
  </si>
  <si>
    <t>ALIMENTOS Y UTENSILIOS</t>
  </si>
  <si>
    <t>Servicios postales y telegráficos</t>
  </si>
  <si>
    <t>Equipo médico y de laboratorio</t>
  </si>
  <si>
    <t>Productos alimenticios para personas</t>
  </si>
  <si>
    <t>SERVICIOS DE ARRENDAMIENTO</t>
  </si>
  <si>
    <t>Instrumental médico y de laboratorio</t>
  </si>
  <si>
    <t>MATERIALES Y ARTÍCULOS DE CONSTRUCCIÓN Y DE REPARACIÓN</t>
  </si>
  <si>
    <t>Arrendamiento de terrenos</t>
  </si>
  <si>
    <t>VEHÍCULOS Y EQUIPO DE TRANSPORTE</t>
  </si>
  <si>
    <t>Productos minerales no metálicos</t>
  </si>
  <si>
    <t>Arrendamiento de edificios</t>
  </si>
  <si>
    <t>Vehículos y equipo terrestre</t>
  </si>
  <si>
    <t>Cemento y productos de concreto</t>
  </si>
  <si>
    <t>Arrendamiento de mobiliario y equipo de administración, educacional y recreativo</t>
  </si>
  <si>
    <t>Carrocerías y remolques</t>
  </si>
  <si>
    <t>Cal, yeso y productos de yeso</t>
  </si>
  <si>
    <t>Arrendamiento de maquinaria, otros equipos y herramientas</t>
  </si>
  <si>
    <t>Otros equipos de transporte</t>
  </si>
  <si>
    <t>Madera y productos de madera</t>
  </si>
  <si>
    <t>Arrendamiento de activos intangibles</t>
  </si>
  <si>
    <t>MAQUINARIA, OTROS EQUIPOS Y HERRAMIENTAS</t>
  </si>
  <si>
    <t>Vidrio y productos de vidrio</t>
  </si>
  <si>
    <t>SERVICIOS PROFESIONALES, CIENTÍFICOS, TÉCNICOS Y OTROS SERVICIOS</t>
  </si>
  <si>
    <t>Maquinaria y equipo industrial</t>
  </si>
  <si>
    <t>Material eléctrico y electrónico</t>
  </si>
  <si>
    <t>Servicios legales, de contabilidad, auditoría y relacionados</t>
  </si>
  <si>
    <t>Maquinaria y equipo de construcción</t>
  </si>
  <si>
    <t>Artículos metálicos para la construcción</t>
  </si>
  <si>
    <t>Servicios de consultoría administrativa, procesos, técnica y en tecnologías de la información</t>
  </si>
  <si>
    <t>Sistemas de aire acondicionado, calefacción y de refrigeración industrial y comercial</t>
  </si>
  <si>
    <t>Materiales complementarios</t>
  </si>
  <si>
    <t>Servicios de capacitación</t>
  </si>
  <si>
    <t>Equipo de comunicación y telecomunicación</t>
  </si>
  <si>
    <t>Otros materiales y artículos de construcción y reparación</t>
  </si>
  <si>
    <t>Servicios de investigación científica y desarrollo</t>
  </si>
  <si>
    <t>Equipos de generación eléctrica, aparatos y accesorios eléctricos</t>
  </si>
  <si>
    <t>PRODUCTOS QUÍMICOS, FARMACÉUTICOS Y DE LABORATORIO</t>
  </si>
  <si>
    <t>Servicios de apoyo administrativo, traducción, fotocopiado e impresión</t>
  </si>
  <si>
    <t>Herramientas y máquinas-herramienta</t>
  </si>
  <si>
    <t>Productos químicos básicos</t>
  </si>
  <si>
    <t>Servicios de protección y seguridad</t>
  </si>
  <si>
    <t>Otros equipos</t>
  </si>
  <si>
    <t>Fertilizantes, pesticidas y otros agroquímicos</t>
  </si>
  <si>
    <t>Servicios de vigilancia</t>
  </si>
  <si>
    <t>ACTIVOS INTANGIBLES</t>
  </si>
  <si>
    <t>Medicinas y productos farmacéuticos</t>
  </si>
  <si>
    <t>Servicios profesionales, científicos y técnicos integrales</t>
  </si>
  <si>
    <t>Software</t>
  </si>
  <si>
    <t>Materiales, accesorios y suministros médicos</t>
  </si>
  <si>
    <t>SERVICIOS FINANCIEROS, BANCARIOS Y COMERCIALES</t>
  </si>
  <si>
    <t>Materiales, accesorios y suministros de laboratorio</t>
  </si>
  <si>
    <t>Servicios financieros y bancarios</t>
  </si>
  <si>
    <t>Fibras sintéticas, hules, plásticos y derivados</t>
  </si>
  <si>
    <t>Servicios de recaudación, traslado y custodia de valores</t>
  </si>
  <si>
    <t>COMBUSTIBLES, LUBRICANTES Y ADITIVOS</t>
  </si>
  <si>
    <t>Seguros de responsabilidad patrimonial y fianzas</t>
  </si>
  <si>
    <t>Combustibles, lubricantes y aditivos</t>
  </si>
  <si>
    <t>Seguro de bienes patrimoniales</t>
  </si>
  <si>
    <t>VESTUARIO, BLANCOS, PRENDAS DE PROTECCIÓN Y ARTÍCULOS DEPORTIVOS</t>
  </si>
  <si>
    <t>Fletes y maniobras</t>
  </si>
  <si>
    <t>Vestuario y uniformes</t>
  </si>
  <si>
    <t>Servicios financieros, bancarios y comerciales integrales</t>
  </si>
  <si>
    <t>Prendas de seguridad y protección personal</t>
  </si>
  <si>
    <t>SERVICIOS DE INSTALACIÓN, REPARACIÓN, MANTENIMIENTO Y CONSERVACIÓN</t>
  </si>
  <si>
    <t>MATERIALES Y SUMINISTROS PARA SEGURIDAD</t>
  </si>
  <si>
    <t>Conservación y mantenimiento menor de inmuebles</t>
  </si>
  <si>
    <t>Materiales de seguridad pública</t>
  </si>
  <si>
    <t>Instalación, reparación y mantenimiento de mobiliario y equipo de administración, educacional y recreativo</t>
  </si>
  <si>
    <t>HERRAMIENTAS, REFACCIONES Y ACCESORIOS MENORES</t>
  </si>
  <si>
    <t>Instalación, reparación y mantenimiento de equipo de cómputo y tecnología de la información</t>
  </si>
  <si>
    <t>Herramientas menores</t>
  </si>
  <si>
    <t>Instalación, reparación y mantenimiento de equipo e instrumental médico y de laboratorio</t>
  </si>
  <si>
    <t>Refacciones y accesorios menores de edificios</t>
  </si>
  <si>
    <t>Reparación y mantenimiento de equipo de transporte</t>
  </si>
  <si>
    <t>Refacciones y accesorios menores de equipo de cómputo y tecnologías de la información</t>
  </si>
  <si>
    <t>Instalación, reparación y mantenimiento de maquinaria, otros equipos y herramienta</t>
  </si>
  <si>
    <t>Refacciones y accesorios menores de equipo de transporte</t>
  </si>
  <si>
    <t>Servicios de limpieza y manejo de desechos</t>
  </si>
  <si>
    <t>Refacciones y accesorios menores de maquinaria y otros equipos</t>
  </si>
  <si>
    <t>Servicios de jardinería y fumigación</t>
  </si>
  <si>
    <t>SERVICIOS DE COMUNICACION SOCIAL Y PUBLICIDAD</t>
  </si>
  <si>
    <t>Difusión por radio, televisión y otros medios de mensajes comerciales para promover la venta de bienes o servicios</t>
  </si>
  <si>
    <t>SERVICIOS DE TRASLADO Y VIÁTICOS</t>
  </si>
  <si>
    <t>Pasajes terrestres</t>
  </si>
  <si>
    <t>Viáticos en el país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</si>
  <si>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</si>
  <si>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</si>
  <si>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</si>
  <si>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</si>
  <si>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</si>
  <si>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Gastos de representación</t>
  </si>
  <si>
    <t>OTROS SERVICIOS GENERALES</t>
  </si>
  <si>
    <t>Impuestos y derechos</t>
  </si>
  <si>
    <t>Otros gastos por responsabilidades</t>
  </si>
  <si>
    <t>Impuesto sobre nóminas y otros que se deriven de una relación laboral</t>
  </si>
  <si>
    <t>Otros servicios generales</t>
  </si>
  <si>
    <t>RESUMEN</t>
  </si>
  <si>
    <t>ACTIVOS</t>
  </si>
  <si>
    <t>SERVICIOS</t>
  </si>
  <si>
    <t>MATERIALES</t>
  </si>
  <si>
    <t>ACCIONES PGO</t>
  </si>
  <si>
    <t>Se integrara conforme a lo autorizado en PGO</t>
  </si>
  <si>
    <t xml:space="preserve"> </t>
  </si>
  <si>
    <t>TOTAL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</si>
  <si>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los servicios y materiales se realizan conforme a la programacion de cada area y la capacidad del almacen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</si>
</sst>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2"/>
      <color theme="4" tint="-0.249977111117893"/>
      <name val="Arial Narrow"/>
      <family val="2"/>
    </font>
    <font>
      <b/>
      <sz val="20"/>
      <color theme="0"/>
      <name val="Arial Narrow"/>
      <family val="2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595959"/>
      <name val="Arial"/>
      <family val="2"/>
    </font>
    <font>
      <b/>
      <sz val="9"/>
      <color theme="1"/>
      <name val="Arial"/>
      <family val="2"/>
    </font>
    <font>
      <sz val="9"/>
      <color rgb="FF59595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name val="Arial"/>
      <family val="2"/>
    </font>
    <font>
      <b/>
      <sz val="14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1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4" fillId="2" borderId="0" xfId="0" applyFont="1" applyFill="1"/>
    <xf numFmtId="43" fontId="8" fillId="4" borderId="2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/>
    <xf numFmtId="43" fontId="9" fillId="5" borderId="4" xfId="1" applyFont="1" applyFill="1" applyBorder="1" applyAlignment="1">
      <alignment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/>
    <xf numFmtId="43" fontId="11" fillId="6" borderId="4" xfId="1" applyFont="1" applyFill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/>
    <xf numFmtId="43" fontId="13" fillId="0" borderId="4" xfId="1" applyFont="1" applyBorder="1" applyAlignment="1">
      <alignment wrapText="1"/>
    </xf>
    <xf numFmtId="43" fontId="14" fillId="0" borderId="4" xfId="1" applyFont="1" applyBorder="1" applyAlignment="1">
      <alignment wrapText="1"/>
    </xf>
    <xf numFmtId="0" fontId="10" fillId="6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43" fontId="0" fillId="0" borderId="0" xfId="1" applyFont="1"/>
    <xf numFmtId="0" fontId="16" fillId="2" borderId="0" xfId="0" applyFont="1" applyFill="1"/>
    <xf numFmtId="0" fontId="6" fillId="7" borderId="0" xfId="0" applyFont="1" applyFill="1"/>
    <xf numFmtId="0" fontId="6" fillId="8" borderId="0" xfId="0" applyFont="1" applyFill="1"/>
    <xf numFmtId="0" fontId="19" fillId="2" borderId="0" xfId="0" applyFont="1" applyFill="1" applyAlignment="1"/>
    <xf numFmtId="0" fontId="4" fillId="8" borderId="0" xfId="0" applyFont="1" applyFill="1"/>
    <xf numFmtId="44" fontId="6" fillId="7" borderId="0" xfId="3" applyFont="1" applyFill="1"/>
    <xf numFmtId="44" fontId="6" fillId="8" borderId="0" xfId="3" applyFont="1" applyFill="1" applyBorder="1"/>
    <xf numFmtId="44" fontId="6" fillId="8" borderId="0" xfId="3" applyFont="1" applyFill="1"/>
    <xf numFmtId="44" fontId="4" fillId="8" borderId="0" xfId="3" applyFont="1" applyFill="1" applyBorder="1"/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">
    <cellStyle name="Millares" xfId="1" builtinId="3"/>
    <cellStyle name="Millares 2" xfId="2" xr:uid="{DB07AF16-F733-4984-9E1F-E82F86B41095}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</xdr:colOff>
      <xdr:row>0</xdr:row>
      <xdr:rowOff>46759</xdr:rowOff>
    </xdr:from>
    <xdr:to>
      <xdr:col>22</xdr:col>
      <xdr:colOff>33337</xdr:colOff>
      <xdr:row>5</xdr:row>
      <xdr:rowOff>80408</xdr:rowOff>
    </xdr:to>
    <xdr:pic>
      <xdr:nvPicPr>
        <xdr:cNvPr id="2" name="0 Imagen" descr="hoja mem.jpg">
          <a:extLst>
            <a:ext uri="{FF2B5EF4-FFF2-40B4-BE49-F238E27FC236}">
              <a16:creationId xmlns:a16="http://schemas.microsoft.com/office/drawing/2014/main" id="{4CED4E18-0C05-4D95-A8A5-33DECD0F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3650" r="1379" b="85872"/>
        <a:stretch>
          <a:fillRect/>
        </a:stretch>
      </xdr:blipFill>
      <xdr:spPr bwMode="auto">
        <a:xfrm>
          <a:off x="11334750" y="46759"/>
          <a:ext cx="785812" cy="1167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61566</xdr:colOff>
      <xdr:row>4</xdr:row>
      <xdr:rowOff>19050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3150FD5A-CCA1-44D4-99CD-D9FA661664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71" t="4455" r="76443" b="81230"/>
        <a:stretch/>
      </xdr:blipFill>
      <xdr:spPr>
        <a:xfrm>
          <a:off x="0" y="0"/>
          <a:ext cx="823566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816219</xdr:colOff>
      <xdr:row>1</xdr:row>
      <xdr:rowOff>51287</xdr:rowOff>
    </xdr:from>
    <xdr:to>
      <xdr:col>2</xdr:col>
      <xdr:colOff>257907</xdr:colOff>
      <xdr:row>2</xdr:row>
      <xdr:rowOff>26437</xdr:rowOff>
    </xdr:to>
    <xdr:pic>
      <xdr:nvPicPr>
        <xdr:cNvPr id="2" name="0 Imagen" descr="hoja mem.jpg">
          <a:extLst>
            <a:ext uri="{FF2B5EF4-FFF2-40B4-BE49-F238E27FC236}">
              <a16:creationId xmlns:a16="http://schemas.microsoft.com/office/drawing/2014/main" id="{5C52E5EE-4791-4312-A634-64FA8215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3650" r="1379" b="85872"/>
        <a:stretch>
          <a:fillRect/>
        </a:stretch>
      </xdr:blipFill>
      <xdr:spPr bwMode="auto">
        <a:xfrm>
          <a:off x="970084" y="241787"/>
          <a:ext cx="430823" cy="502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12534</xdr:colOff>
      <xdr:row>0</xdr:row>
      <xdr:rowOff>1</xdr:rowOff>
    </xdr:from>
    <xdr:to>
      <xdr:col>1</xdr:col>
      <xdr:colOff>231914</xdr:colOff>
      <xdr:row>2</xdr:row>
      <xdr:rowOff>8284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57EE6C9C-3274-47D8-B217-DF520FAD8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34" y="1"/>
          <a:ext cx="550684" cy="430696"/>
        </a:xfrm>
        <a:prstGeom prst="rect">
          <a:avLst/>
        </a:prstGeom>
      </xdr:spPr>
    </xdr:pic>
    <xdr:clientData/>
  </xdr:twoCellAnchor>
  <xdr:oneCellAnchor>
    <xdr:from>
      <xdr:col>4</xdr:col>
      <xdr:colOff>3008</xdr:colOff>
      <xdr:row>0</xdr:row>
      <xdr:rowOff>0</xdr:rowOff>
    </xdr:from>
    <xdr:ext cx="502231" cy="381000"/>
    <xdr:pic>
      <xdr:nvPicPr>
        <xdr:cNvPr id="4" name="1 Imagen">
          <a:extLst>
            <a:ext uri="{FF2B5EF4-FFF2-40B4-BE49-F238E27FC236}">
              <a16:creationId xmlns:a16="http://schemas.microsoft.com/office/drawing/2014/main" id="{A419DC1B-0CF3-4065-B1CE-6FF5238D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8" y="0"/>
          <a:ext cx="502231" cy="381000"/>
        </a:xfrm>
        <a:prstGeom prst="rect">
          <a:avLst/>
        </a:prstGeom>
      </xdr:spPr>
    </xdr:pic>
    <xdr:clientData/>
  </xdr:oneCellAnchor>
  <xdr:oneCellAnchor>
    <xdr:from>
      <xdr:col>8</xdr:col>
      <xdr:colOff>57979</xdr:colOff>
      <xdr:row>0</xdr:row>
      <xdr:rowOff>0</xdr:rowOff>
    </xdr:from>
    <xdr:ext cx="438978" cy="405848"/>
    <xdr:pic>
      <xdr:nvPicPr>
        <xdr:cNvPr id="6" name="1 Imagen">
          <a:extLst>
            <a:ext uri="{FF2B5EF4-FFF2-40B4-BE49-F238E27FC236}">
              <a16:creationId xmlns:a16="http://schemas.microsoft.com/office/drawing/2014/main" id="{459CE9D1-51AB-45DA-AEEF-05EE77826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32936" y="0"/>
          <a:ext cx="438978" cy="40584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3008</xdr:colOff>
      <xdr:row>0</xdr:row>
      <xdr:rowOff>0</xdr:rowOff>
    </xdr:from>
    <xdr:ext cx="502231" cy="381000"/>
    <xdr:pic>
      <xdr:nvPicPr>
        <xdr:cNvPr id="3" name="1 Imagen">
          <a:extLst>
            <a:ext uri="{FF2B5EF4-FFF2-40B4-BE49-F238E27FC236}">
              <a16:creationId xmlns:a16="http://schemas.microsoft.com/office/drawing/2014/main" id="{5ADE22FA-1309-4E81-A898-1E09BF9D6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8" y="0"/>
          <a:ext cx="502231" cy="3810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334094</xdr:colOff>
      <xdr:row>2</xdr:row>
      <xdr:rowOff>92744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857A371-9D7B-4D88-98FC-3A64263D8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9942" cy="51515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739942" cy="473744"/>
    <xdr:pic>
      <xdr:nvPicPr>
        <xdr:cNvPr id="3" name="1 Imagen">
          <a:extLst>
            <a:ext uri="{FF2B5EF4-FFF2-40B4-BE49-F238E27FC236}">
              <a16:creationId xmlns:a16="http://schemas.microsoft.com/office/drawing/2014/main" id="{26D6AB12-3A37-4567-B4D8-0B186D793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9942" cy="47374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%20FINANZAS\CONTABIL\A&#209;O%202020\00-Pptos%20Originales%202020%20sin%20espacios\10%2001%20TEC%20DE%20LA%20INFORMACION%20PRESUPUESTO%202017%20REVIS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%20FINANZAS\CONTABIL\A&#209;O%202020\00-Pptos%20Originales%202020%20sin%20espacios\07%2002%20MEDICION%20Y%20CATASTRO%20%20PRESUPUEST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Justificación "/>
      <sheetName val="Programas"/>
      <sheetName val="Detalle Almacenes"/>
      <sheetName val="Detalle Activos"/>
      <sheetName val="Detalle otros"/>
    </sheetNames>
    <sheetDataSet>
      <sheetData sheetId="0"/>
      <sheetData sheetId="1"/>
      <sheetData sheetId="2"/>
      <sheetData sheetId="3"/>
      <sheetData sheetId="4">
        <row r="62816">
          <cell r="IG62816" t="str">
            <v xml:space="preserve">CISCO 2 PORT SERIAL WAN INTERF CARD                         </v>
          </cell>
        </row>
        <row r="62817">
          <cell r="IG62817" t="str">
            <v xml:space="preserve">CISCO 2801 IOS SP SERVICES                                  </v>
          </cell>
        </row>
        <row r="62818">
          <cell r="IG62818" t="str">
            <v>CISCO 2801, (2)FE, 4SLOT(2HWIC), 2PVDM, 2AIM, IPBASE 64F/128</v>
          </cell>
        </row>
        <row r="62819">
          <cell r="IG62819" t="str">
            <v xml:space="preserve">CISCO V35 CABLE DTE MALE 10 FT                              </v>
          </cell>
        </row>
        <row r="62820">
          <cell r="IG62820" t="str">
            <v xml:space="preserve">CISCO V35 CABLE DTE MALE TO SMART SERIAL                    </v>
          </cell>
        </row>
        <row r="62821">
          <cell r="IG62821" t="str">
            <v xml:space="preserve">COMPUTADORA DE ESCRITORIO                                   </v>
          </cell>
        </row>
        <row r="62822">
          <cell r="IG62822" t="str">
            <v xml:space="preserve">COMPUTADORA DE ESCRITORIO ESPECIAL                          </v>
          </cell>
        </row>
        <row r="62823">
          <cell r="IG62823" t="str">
            <v xml:space="preserve">COMPUTADORA DE MANO (PDA) MARCA HP 4540                     </v>
          </cell>
        </row>
        <row r="62824">
          <cell r="IG62824" t="str">
            <v xml:space="preserve">COMPUTADORA DE MANO (PDA) MARCA HP 6945                     </v>
          </cell>
        </row>
        <row r="62825">
          <cell r="IG62825" t="str">
            <v xml:space="preserve">COMPUTADORA DE MANO (PDA) MARCA HP IPAQ210                  </v>
          </cell>
        </row>
        <row r="62826">
          <cell r="IG62826" t="str">
            <v xml:space="preserve">COMPUTADORA DE MANO (PDA) MARCA HP MODELO IPAQ 216          </v>
          </cell>
        </row>
        <row r="62827">
          <cell r="IG62827" t="str">
            <v xml:space="preserve">COMPUTADORA DESKTOP MCA. DELL                               </v>
          </cell>
        </row>
        <row r="62828">
          <cell r="IG62828" t="str">
            <v xml:space="preserve">COMPUTADORA PORTATIL                                        </v>
          </cell>
        </row>
        <row r="62829">
          <cell r="IG62829" t="str">
            <v xml:space="preserve">COMPUTADORA PORTATIL MCA HP                                 </v>
          </cell>
        </row>
        <row r="62830">
          <cell r="IG62830" t="str">
            <v xml:space="preserve">COMPUTADORA PORTATIL MCA. DELL LATITUDE D620                </v>
          </cell>
        </row>
        <row r="62831">
          <cell r="IG62831" t="str">
            <v xml:space="preserve">DISCO DURO                                                  </v>
          </cell>
        </row>
        <row r="62832">
          <cell r="IG62832" t="str">
            <v xml:space="preserve">ESCANER DE ALTO DESEMPEÑO, CON TRACTOR AUTOMATICO           </v>
          </cell>
        </row>
        <row r="62833">
          <cell r="IG62833" t="str">
            <v xml:space="preserve">ESCANER MCA. HP MODELO SCANJET 4070                         </v>
          </cell>
        </row>
        <row r="62834">
          <cell r="IG62834" t="str">
            <v xml:space="preserve">EXPANSOR DE SALIDA DE ALTA CAPACIDAD                        </v>
          </cell>
        </row>
        <row r="62835">
          <cell r="IG62835" t="str">
            <v xml:space="preserve">FIREWALL JUNIPER SSG 5                                      </v>
          </cell>
        </row>
        <row r="62836">
          <cell r="IG62836" t="str">
            <v xml:space="preserve">FIREWALL PALOALTO                                           </v>
          </cell>
        </row>
        <row r="62837">
          <cell r="IG62837" t="str">
            <v xml:space="preserve">GABINETE HIMEL PARA TERMINAL µCONTROL 6000                  </v>
          </cell>
        </row>
        <row r="62838">
          <cell r="IG62838" t="str">
            <v xml:space="preserve">IMPRESORA DE INYECCION DE TINTA                             </v>
          </cell>
        </row>
        <row r="62839">
          <cell r="IG62839" t="str">
            <v xml:space="preserve">IMPRESORA DESKJET                                           </v>
          </cell>
        </row>
        <row r="62840">
          <cell r="IG62840" t="str">
            <v xml:space="preserve">IMPRESORA ELTRON DE CODIGO DE BARRAS TERMICA                </v>
          </cell>
        </row>
        <row r="62841">
          <cell r="IG62841" t="str">
            <v xml:space="preserve">IMPRESORA EPSON STYLUS                                      </v>
          </cell>
        </row>
        <row r="62842">
          <cell r="IG62842" t="str">
            <v xml:space="preserve">IMPRESORA LASER                                             </v>
          </cell>
        </row>
        <row r="62843">
          <cell r="IG62843" t="str">
            <v xml:space="preserve">IMPRESORA LASER COLOR                                       </v>
          </cell>
        </row>
        <row r="62844">
          <cell r="IG62844" t="str">
            <v xml:space="preserve">IMPRESORA LASER MONOCROMO                                   </v>
          </cell>
        </row>
        <row r="62845">
          <cell r="IG62845" t="str">
            <v xml:space="preserve">IMPRESORA LEXMARK T642N                                     </v>
          </cell>
        </row>
        <row r="62846">
          <cell r="IG62846" t="str">
            <v xml:space="preserve">IMPRESORA LEXMARK T644DTN                                   </v>
          </cell>
        </row>
        <row r="62847">
          <cell r="IG62847" t="str">
            <v xml:space="preserve">IMPRESORA LEXMARK T652DN NO PARTE 30G0260/200               </v>
          </cell>
        </row>
        <row r="62848">
          <cell r="IG62848" t="str">
            <v xml:space="preserve">IMPRESORA MARCA DELL COLOR LASER PRINTER 3110               </v>
          </cell>
        </row>
        <row r="62849">
          <cell r="IG62849" t="str">
            <v xml:space="preserve">IMPRESORA MARCA DELL LASER PRINTER 1720                     </v>
          </cell>
        </row>
        <row r="62850">
          <cell r="IG62850" t="str">
            <v xml:space="preserve">IMPRESORA MARCA DELL LASER PRINTER 1815N                    </v>
          </cell>
        </row>
        <row r="62851">
          <cell r="IG62851" t="str">
            <v xml:space="preserve">IMPRESORA MARCA DELL PRINTER 926                            </v>
          </cell>
        </row>
        <row r="62852">
          <cell r="IG62852" t="str">
            <v xml:space="preserve">IMPRESORA MATRIZ                                            </v>
          </cell>
        </row>
        <row r="62853">
          <cell r="IG62853" t="str">
            <v xml:space="preserve">IMPRESORA MULTIFUNCIONAL LASERJET                           </v>
          </cell>
        </row>
        <row r="62854">
          <cell r="IG62854" t="str">
            <v xml:space="preserve">IMPRESORA MULTIFUNCIONAL OFFICEJET PRO                      </v>
          </cell>
        </row>
        <row r="62855">
          <cell r="IG62855" t="str">
            <v xml:space="preserve">LECTOR OPTICO                                               </v>
          </cell>
        </row>
        <row r="62856">
          <cell r="IG62856" t="str">
            <v xml:space="preserve">MINI NO BREAK                                               </v>
          </cell>
        </row>
        <row r="62857">
          <cell r="IG62857" t="str">
            <v xml:space="preserve">MINIPRINTER EPSON TERMICA                                   </v>
          </cell>
        </row>
        <row r="62858">
          <cell r="IG62858" t="str">
            <v xml:space="preserve">MINIPRINTER MODELO TM-U220 TIPO A CON SU FUENTE DE PODER    </v>
          </cell>
        </row>
        <row r="62859">
          <cell r="IG62859" t="str">
            <v xml:space="preserve">MINIPRINTER VALIDADORA DE TICKETS                           </v>
          </cell>
        </row>
        <row r="62860">
          <cell r="IG62860" t="str">
            <v xml:space="preserve">MODULO DE BATERIAS EXTERNAS DE 192V, P/SISTEMAS UPS, 2700W  </v>
          </cell>
        </row>
        <row r="62861">
          <cell r="IG62861" t="str">
            <v xml:space="preserve">MODULO DE MEMORIA RAM                                       </v>
          </cell>
        </row>
        <row r="62862">
          <cell r="IG62862" t="str">
            <v xml:space="preserve">MONITOR LED WIDESCREEN DE 20"                               </v>
          </cell>
        </row>
        <row r="62863">
          <cell r="IG62863" t="str">
            <v xml:space="preserve">MONITOR WIDE LCD CON BOCINAS INTEGRADAS                     </v>
          </cell>
        </row>
        <row r="62864">
          <cell r="IG62864" t="str">
            <v xml:space="preserve">MONITOR WIDE LCD DE 18 o 18.5 PULG.                         </v>
          </cell>
        </row>
        <row r="62865">
          <cell r="IG62865" t="str">
            <v xml:space="preserve">MONITOR WIDE LCD DE 21 o 22 PULG.                           </v>
          </cell>
        </row>
        <row r="62866">
          <cell r="IG62866" t="str">
            <v xml:space="preserve">MULTIPLEXOR KVM DE 16 PUERTOS Y SU JUEGO DE CABLES          </v>
          </cell>
        </row>
        <row r="62867">
          <cell r="IG62867" t="str">
            <v xml:space="preserve">NO BREAK CON REGULADOR                                      </v>
          </cell>
        </row>
        <row r="62868">
          <cell r="IG62868" t="str">
            <v xml:space="preserve">NOBREAK                                                     </v>
          </cell>
        </row>
        <row r="62869">
          <cell r="IG62869" t="str">
            <v xml:space="preserve">PLOTTER O IMPRESORA DE GRAN FORMATO                         </v>
          </cell>
        </row>
        <row r="62870">
          <cell r="IG62870" t="str">
            <v xml:space="preserve">RACK INTELIGENTE DE 42U DE 4 POSTES                         </v>
          </cell>
        </row>
        <row r="62871">
          <cell r="IG62871" t="str">
            <v xml:space="preserve">REGULADOR DE VOLTAJE                                        </v>
          </cell>
        </row>
        <row r="62872">
          <cell r="IG62872" t="str">
            <v xml:space="preserve">REPLICADOR DE PUERTO PARA PORTATIL                          </v>
          </cell>
        </row>
        <row r="62873">
          <cell r="IG62873" t="str">
            <v xml:space="preserve">SCANNER CJ4 SCANTOOL 9240 LA                                </v>
          </cell>
        </row>
        <row r="62874">
          <cell r="IG62874" t="str">
            <v xml:space="preserve">SERVIDOR GENERACION 8 NAS, MOD E7W72A, 1PROC. XEON E5-2403  </v>
          </cell>
        </row>
        <row r="62875">
          <cell r="IG62875" t="str">
            <v xml:space="preserve">SERVIDOR MCA. DELL MODELO POWEREDGE                         </v>
          </cell>
        </row>
        <row r="62876">
          <cell r="IG62876" t="str">
            <v xml:space="preserve">SERVIDOR MCA. HP MODELO PROLIANT DL380                      </v>
          </cell>
        </row>
        <row r="62877">
          <cell r="IG62877" t="str">
            <v>SISTEMA IBIX- µCONTROL 6000E BIOMETRICO VPASS C/RELOJ Y LECT</v>
          </cell>
        </row>
        <row r="62878">
          <cell r="IG62878" t="str">
            <v xml:space="preserve">SISTEMA IBIX CONTROL DE ASISTENCIA HAND PUNCH 2000 E512     </v>
          </cell>
        </row>
        <row r="62879">
          <cell r="IG62879" t="str">
            <v xml:space="preserve">SOFTWARE FLOWLINK 5 LE P/WIN MCA ISCO. INC.                 </v>
          </cell>
        </row>
        <row r="62880">
          <cell r="IG62880" t="str">
            <v xml:space="preserve">SWITCH DE 24 PUERTOS                                        </v>
          </cell>
        </row>
        <row r="62881">
          <cell r="IG62881" t="str">
            <v xml:space="preserve">TARJETA DE ADMINISTRACION SNMP/WEB PARA UPS                 </v>
          </cell>
        </row>
        <row r="62882">
          <cell r="IG62882" t="str">
            <v xml:space="preserve">TERMINAL PDA ROBUSTA DOLPHIN 7800 (INCLUYE FUENTE DE PODER) </v>
          </cell>
        </row>
        <row r="62883">
          <cell r="IG62883" t="str">
            <v xml:space="preserve">TERMINAL PORTATIL O PDA                                     </v>
          </cell>
        </row>
        <row r="62884">
          <cell r="IG62884" t="str">
            <v xml:space="preserve">UNIDAD DE RESPALDO EXTERNA DELL POWERVAULT                  </v>
          </cell>
        </row>
        <row r="62885">
          <cell r="IG62885" t="str">
            <v>UPS SMARTONLINE DE 6KVA, 5400W, DOBLE CONVERSION EN LINEA,6U</v>
          </cell>
        </row>
        <row r="62886">
          <cell r="IG62886" t="str">
            <v>UPS SMARTPRO INTERACTIVO,120V,3 KVA,DE ONDA SINUIDAL, 2U RAC</v>
          </cell>
        </row>
        <row r="62887">
          <cell r="IG62887">
            <v>0</v>
          </cell>
        </row>
        <row r="62888">
          <cell r="IG62888">
            <v>0</v>
          </cell>
        </row>
        <row r="62889">
          <cell r="IG62889">
            <v>0</v>
          </cell>
        </row>
        <row r="62890">
          <cell r="IG62890">
            <v>0</v>
          </cell>
        </row>
        <row r="62891">
          <cell r="IG62891" t="str">
            <v xml:space="preserve">ALARMA DE MOVIMIENTO                                        </v>
          </cell>
        </row>
        <row r="62892">
          <cell r="IG62892" t="str">
            <v xml:space="preserve">COMUNICADOR LPL CON GABINETE PARA PC5003C                   </v>
          </cell>
        </row>
        <row r="62893">
          <cell r="IG62893" t="str">
            <v xml:space="preserve">CONTADORA DE MONEDAS 2300 MONEDAS P/MINUTO MOD. 1303        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Justificación "/>
      <sheetName val="Programas"/>
      <sheetName val="Detalle Almacenes"/>
      <sheetName val="Detalle Activos"/>
      <sheetName val="Detalle otros"/>
    </sheetNames>
    <sheetDataSet>
      <sheetData sheetId="0"/>
      <sheetData sheetId="1"/>
      <sheetData sheetId="2"/>
      <sheetData sheetId="3"/>
      <sheetData sheetId="4">
        <row r="63043">
          <cell r="IG63043" t="str">
            <v xml:space="preserve">MOTOCICLETA HONDA CG-150                                    </v>
          </cell>
        </row>
        <row r="63348">
          <cell r="IG63348" t="str">
            <v xml:space="preserve">ANTENA INALAMBRICA TSUNAMI MP 11 MOD. 5054-R                </v>
          </cell>
        </row>
        <row r="63349">
          <cell r="IG63349" t="str">
            <v xml:space="preserve">CONVERTIDOR DE FRECUENCIA MOD.CFW08 MCA.WEG CAP.16 AMP 440V </v>
          </cell>
        </row>
        <row r="63350">
          <cell r="IG63350" t="str">
            <v xml:space="preserve">DIADEMA MOD. CT-12                                          </v>
          </cell>
        </row>
        <row r="63351">
          <cell r="IG63351" t="str">
            <v xml:space="preserve">FAX                                                         </v>
          </cell>
        </row>
        <row r="63352">
          <cell r="IG63352" t="str">
            <v xml:space="preserve">FUENTE DE PODER PARA IP OFFICE                              </v>
          </cell>
        </row>
        <row r="63353">
          <cell r="IG63353" t="str">
            <v xml:space="preserve">GPS  E TREX 10                                              </v>
          </cell>
        </row>
        <row r="63354">
          <cell r="IG63354" t="str">
            <v xml:space="preserve">GPS DE ALTA PRECISION RTK                                   </v>
          </cell>
        </row>
        <row r="63355">
          <cell r="IG63355" t="str">
            <v xml:space="preserve">GPS MCA.GARMIN MOD.72 H                                     </v>
          </cell>
        </row>
        <row r="63356">
          <cell r="IG63356" t="str">
            <v xml:space="preserve">GPS MOD. PROMARK 3 MCA. MAGELLAN                            </v>
          </cell>
        </row>
        <row r="63357">
          <cell r="IG63357" t="str">
            <v xml:space="preserve">MODULO DE CONTROL DE BOMBAS                                 </v>
          </cell>
        </row>
        <row r="63358">
          <cell r="IG63358" t="str">
            <v xml:space="preserve">RADIO BSR-EXT-1 MICROMAX  BSR 700Mhz 698-746  external      </v>
          </cell>
        </row>
        <row r="63359">
          <cell r="IG63359" t="str">
            <v xml:space="preserve">RADIO COMUNICADOR CON SAT 9, KIT ST9                        </v>
          </cell>
        </row>
        <row r="63360">
          <cell r="IG63360" t="str">
            <v xml:space="preserve">RADIO MODEM                                                 </v>
          </cell>
        </row>
        <row r="63361">
          <cell r="IG63361" t="str">
            <v xml:space="preserve">RADIO MOVIL MCA. ICOM MOD. IC-F320-6                        </v>
          </cell>
        </row>
        <row r="63362">
          <cell r="IG63362" t="str">
            <v xml:space="preserve">RADIO MOVIL MCA. MOTOROLA MOD. EM-200                       </v>
          </cell>
        </row>
        <row r="63363">
          <cell r="IG63363" t="str">
            <v xml:space="preserve">RADIO MOVIL MOD. NX-700 HK                                  </v>
          </cell>
        </row>
        <row r="63364">
          <cell r="IG63364" t="str">
            <v xml:space="preserve">RADIO NANOSTATION5 MIMO CPE,AIR STATION                     </v>
          </cell>
        </row>
        <row r="63365">
          <cell r="IG63365" t="str">
            <v xml:space="preserve">RADIO PORTATIL                                              </v>
          </cell>
        </row>
        <row r="63366">
          <cell r="IG63366" t="str">
            <v xml:space="preserve">RADIO PORTATIL KENWOOD MOD. TK-2160/3160                    </v>
          </cell>
        </row>
        <row r="63367">
          <cell r="IG63367" t="str">
            <v xml:space="preserve">RADIO PORTATIL MCA. KENWOOD MOD. NX200K                     </v>
          </cell>
        </row>
        <row r="63368">
          <cell r="IG63368" t="str">
            <v xml:space="preserve">RADIO PORTATIL MCA. MOTOROLA MOD. EP-450                    </v>
          </cell>
        </row>
        <row r="63369">
          <cell r="IG63369" t="str">
            <v xml:space="preserve">RADIO PORTATIL MOD. DEP450                                  </v>
          </cell>
        </row>
        <row r="63370">
          <cell r="IG63370" t="str">
            <v xml:space="preserve">RADIO PORTATIL PRO 3150 VHF MOTOROLA C/CARG.                </v>
          </cell>
        </row>
        <row r="63371">
          <cell r="IG63371" t="str">
            <v xml:space="preserve">REPETIDOR KENWOOD MOD. NXR710(K)                            </v>
          </cell>
        </row>
        <row r="63372">
          <cell r="IG63372" t="str">
            <v xml:space="preserve">SISTEMA DE ALARMA                                           </v>
          </cell>
        </row>
        <row r="63373">
          <cell r="IG63373" t="str">
            <v xml:space="preserve">TELEFONO IP                                                 </v>
          </cell>
        </row>
        <row r="63374">
          <cell r="IG63374" t="str">
            <v xml:space="preserve">WALKIE-TALKIE MCA. MIDLAND MOD. LXT340                      </v>
          </cell>
        </row>
        <row r="63375">
          <cell r="IG63375" t="str">
            <v xml:space="preserve">WALKIE-TALKIE MOD. T5725 MCA. MOTOROLA TALK ABOU            </v>
          </cell>
        </row>
        <row r="63376">
          <cell r="IG63376" t="str">
            <v xml:space="preserve">WALKIE-TALKIE MOTOROLA WAY MODELO MC 220 R                  </v>
          </cell>
        </row>
        <row r="63377">
          <cell r="IG63377" t="str">
            <v xml:space="preserve">WALKIE-TALKIE RECARGABLES                                   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33BA-B576-4ADC-842A-86AA2EA5CB41}">
  <dimension ref="A1:W67"/>
  <sheetViews>
    <sheetView workbookViewId="0">
      <selection activeCell="J15" sqref="J15"/>
    </sheetView>
  </sheetViews>
  <sheetFormatPr baseColWidth="10" defaultRowHeight="15" x14ac:dyDescent="0.25"/>
  <cols>
    <col min="2" max="2" width="6.85546875" customWidth="1"/>
    <col min="3" max="3" width="6" customWidth="1"/>
    <col min="4" max="4" width="7.28515625" customWidth="1"/>
    <col min="5" max="5" width="6.28515625" customWidth="1"/>
    <col min="6" max="6" width="7.85546875" customWidth="1"/>
    <col min="7" max="7" width="8.7109375" customWidth="1"/>
    <col min="8" max="8" width="8.28515625" customWidth="1"/>
    <col min="9" max="9" width="6.7109375" customWidth="1"/>
    <col min="10" max="10" width="9" customWidth="1"/>
    <col min="11" max="11" width="7.85546875" customWidth="1"/>
    <col min="12" max="12" width="8.7109375" customWidth="1"/>
    <col min="13" max="13" width="7.140625" customWidth="1"/>
    <col min="14" max="14" width="8.5703125" customWidth="1"/>
    <col min="15" max="15" width="7.85546875" customWidth="1"/>
    <col min="16" max="17" width="8.5703125" customWidth="1"/>
    <col min="18" max="18" width="8.28515625" customWidth="1"/>
    <col min="19" max="19" width="8.42578125" customWidth="1"/>
    <col min="20" max="20" width="8.5703125" customWidth="1"/>
    <col min="21" max="21" width="8.85546875" customWidth="1"/>
    <col min="22" max="23" width="11.42578125" style="1"/>
  </cols>
  <sheetData>
    <row r="1" spans="1:21" s="1" customForma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1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25.5" x14ac:dyDescent="0.2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1" customFormat="1" x14ac:dyDescent="0.25"/>
    <row r="5" spans="1:21" s="1" customFormat="1" ht="18.75" x14ac:dyDescent="0.3">
      <c r="B5" s="2" t="s">
        <v>1</v>
      </c>
    </row>
    <row r="6" spans="1:21" s="1" customFormat="1" ht="15" customHeight="1" x14ac:dyDescent="0.25">
      <c r="E6" s="29" t="s">
        <v>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s="1" customFormat="1" ht="15" customHeight="1" x14ac:dyDescent="0.25"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s="1" customFormat="1" ht="15" customHeight="1" x14ac:dyDescent="0.25"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s="1" customFormat="1" ht="15" customHeight="1" x14ac:dyDescent="0.25"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1" s="1" customFormat="1" ht="15" customHeight="1" x14ac:dyDescent="0.25"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1" s="1" customFormat="1" ht="15" customHeight="1" x14ac:dyDescent="0.25"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1" s="1" customFormat="1" ht="15" customHeight="1" x14ac:dyDescent="0.25"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1" s="1" customFormat="1" ht="15" customHeight="1" x14ac:dyDescent="0.25"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1" s="1" customFormat="1" ht="15" customHeight="1" x14ac:dyDescent="0.25"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s="1" customFormat="1" x14ac:dyDescent="0.25"/>
    <row r="16" spans="1:21" s="1" customFormat="1" x14ac:dyDescent="0.25"/>
    <row r="17" spans="2:21" s="1" customFormat="1" ht="18.75" x14ac:dyDescent="0.3">
      <c r="B17" s="2" t="s">
        <v>2</v>
      </c>
    </row>
    <row r="18" spans="2:21" s="1" customFormat="1" ht="91.5" customHeight="1" x14ac:dyDescent="0.3">
      <c r="B18" s="2"/>
      <c r="E18" s="26" t="s">
        <v>3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s="1" customFormat="1" ht="18.75" x14ac:dyDescent="0.3">
      <c r="B19" s="2"/>
    </row>
    <row r="20" spans="2:21" s="1" customFormat="1" ht="103.5" customHeight="1" x14ac:dyDescent="0.25">
      <c r="E20" s="26" t="s">
        <v>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s="1" customFormat="1" x14ac:dyDescent="0.25"/>
    <row r="22" spans="2:21" s="1" customFormat="1" ht="18.75" x14ac:dyDescent="0.3">
      <c r="E22" s="30" t="s">
        <v>5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2:21" s="1" customFormat="1" ht="95.25" customHeight="1" x14ac:dyDescent="0.25">
      <c r="E23" s="26" t="s">
        <v>6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s="1" customFormat="1" x14ac:dyDescent="0.25"/>
    <row r="25" spans="2:21" s="1" customFormat="1" x14ac:dyDescent="0.25"/>
    <row r="26" spans="2:21" s="1" customFormat="1" x14ac:dyDescent="0.25"/>
    <row r="27" spans="2:21" s="1" customFormat="1" x14ac:dyDescent="0.25"/>
    <row r="28" spans="2:21" s="1" customFormat="1" x14ac:dyDescent="0.25"/>
    <row r="29" spans="2:21" s="1" customFormat="1" x14ac:dyDescent="0.25"/>
    <row r="30" spans="2:21" s="1" customFormat="1" x14ac:dyDescent="0.25"/>
    <row r="31" spans="2:21" s="1" customFormat="1" x14ac:dyDescent="0.25"/>
    <row r="32" spans="2:21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</sheetData>
  <mergeCells count="7">
    <mergeCell ref="E23:U23"/>
    <mergeCell ref="A1:U2"/>
    <mergeCell ref="A3:U3"/>
    <mergeCell ref="E6:U14"/>
    <mergeCell ref="E18:U18"/>
    <mergeCell ref="E20:U20"/>
    <mergeCell ref="E22:U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4B00-1D3C-49F8-B2B3-773F6A4EB480}">
  <sheetPr>
    <tabColor rgb="FF00B050"/>
  </sheetPr>
  <dimension ref="B2:G12"/>
  <sheetViews>
    <sheetView zoomScale="130" zoomScaleNormal="130" workbookViewId="0">
      <selection activeCell="J15" sqref="J15"/>
    </sheetView>
  </sheetViews>
  <sheetFormatPr baseColWidth="10" defaultColWidth="11.42578125" defaultRowHeight="15" x14ac:dyDescent="0.25"/>
  <cols>
    <col min="1" max="1" width="2.28515625" style="1" customWidth="1"/>
    <col min="2" max="2" width="14.85546875" style="1" customWidth="1"/>
    <col min="3" max="3" width="7" style="1" bestFit="1" customWidth="1"/>
    <col min="4" max="4" width="17.7109375" style="1" customWidth="1"/>
    <col min="5" max="5" width="31.28515625" style="1" customWidth="1"/>
    <col min="6" max="6" width="39.28515625" style="1" customWidth="1"/>
    <col min="7" max="16384" width="11.42578125" style="1"/>
  </cols>
  <sheetData>
    <row r="2" spans="2:7" ht="41.25" customHeight="1" x14ac:dyDescent="0.25">
      <c r="B2" s="20"/>
      <c r="C2" s="32" t="s">
        <v>0</v>
      </c>
      <c r="D2" s="32"/>
      <c r="E2" s="32"/>
    </row>
    <row r="4" spans="2:7" ht="18.75" x14ac:dyDescent="0.3">
      <c r="C4" s="31" t="s">
        <v>131</v>
      </c>
      <c r="D4" s="31"/>
      <c r="E4" s="31"/>
      <c r="F4" s="17"/>
      <c r="G4" s="17"/>
    </row>
    <row r="5" spans="2:7" ht="6.75" customHeight="1" x14ac:dyDescent="0.25"/>
    <row r="6" spans="2:7" ht="18.75" x14ac:dyDescent="0.3">
      <c r="C6" s="18">
        <v>2000</v>
      </c>
      <c r="D6" s="18" t="s">
        <v>134</v>
      </c>
      <c r="E6" s="22">
        <f>+'PLAN ANUAL COMPRAS 2022'!C4</f>
        <v>54295069.879999995</v>
      </c>
    </row>
    <row r="7" spans="2:7" ht="18.75" x14ac:dyDescent="0.3">
      <c r="C7" s="19">
        <v>3000</v>
      </c>
      <c r="D7" s="19" t="s">
        <v>133</v>
      </c>
      <c r="E7" s="23">
        <f>'PRESUPUESTO 2022-3000'!C4</f>
        <v>220216602.77999997</v>
      </c>
    </row>
    <row r="8" spans="2:7" ht="18.75" x14ac:dyDescent="0.3">
      <c r="C8" s="18">
        <v>5000</v>
      </c>
      <c r="D8" s="18" t="s">
        <v>132</v>
      </c>
      <c r="E8" s="22">
        <f>'PRESUPUESTO 2022-5000'!D4</f>
        <v>36745445.339999996</v>
      </c>
    </row>
    <row r="9" spans="2:7" ht="18.75" hidden="1" x14ac:dyDescent="0.3">
      <c r="D9" s="19" t="s">
        <v>135</v>
      </c>
      <c r="E9" s="24" t="s">
        <v>136</v>
      </c>
    </row>
    <row r="10" spans="2:7" ht="18.75" x14ac:dyDescent="0.3">
      <c r="C10" s="19" t="s">
        <v>137</v>
      </c>
      <c r="D10" s="21" t="s">
        <v>138</v>
      </c>
      <c r="E10" s="25">
        <f>SUM(E6:E9)</f>
        <v>311257117.99999994</v>
      </c>
    </row>
    <row r="12" spans="2:7" x14ac:dyDescent="0.25">
      <c r="C12" s="1" t="s">
        <v>139</v>
      </c>
    </row>
  </sheetData>
  <sortState xmlns:xlrd2="http://schemas.microsoft.com/office/spreadsheetml/2017/richdata2" ref="A6:G8">
    <sortCondition ref="C6:C8"/>
  </sortState>
  <mergeCells count="2">
    <mergeCell ref="C4:E4"/>
    <mergeCell ref="C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8286-5A04-4CA7-B404-48AF9BBCAC2B}">
  <dimension ref="A1:K60"/>
  <sheetViews>
    <sheetView tabSelected="1" topLeftCell="A10" zoomScale="115" zoomScaleNormal="115" workbookViewId="0">
      <selection activeCell="B21" sqref="B21"/>
    </sheetView>
  </sheetViews>
  <sheetFormatPr baseColWidth="10" defaultRowHeight="15" x14ac:dyDescent="0.25"/>
  <cols>
    <col min="1" max="1" width="5" bestFit="1" customWidth="1"/>
    <col min="2" max="2" width="77.5703125" bestFit="1" customWidth="1"/>
    <col min="3" max="3" width="13.28515625" style="16" bestFit="1" customWidth="1"/>
    <col min="4" max="4" width="4.140625" customWidth="1"/>
    <col min="5" max="5" width="5" bestFit="1" customWidth="1"/>
    <col min="6" max="6" width="94" bestFit="1" customWidth="1"/>
    <col min="7" max="7" width="14.28515625" bestFit="1" customWidth="1"/>
    <col min="8" max="8" width="3.42578125" customWidth="1"/>
    <col min="9" max="9" width="9.140625" customWidth="1"/>
    <col min="10" max="10" width="66" customWidth="1"/>
    <col min="11" max="11" width="13.28515625" bestFit="1" customWidth="1"/>
  </cols>
  <sheetData>
    <row r="1" spans="1:11" x14ac:dyDescent="0.25">
      <c r="G1" s="16"/>
      <c r="K1" s="16"/>
    </row>
    <row r="2" spans="1:11" ht="18" customHeight="1" x14ac:dyDescent="0.25">
      <c r="A2" s="33" t="s">
        <v>0</v>
      </c>
      <c r="B2" s="33"/>
      <c r="C2" s="33"/>
      <c r="E2" s="36" t="s">
        <v>0</v>
      </c>
      <c r="F2" s="36"/>
      <c r="G2" s="36"/>
      <c r="H2" s="36"/>
      <c r="I2" s="33" t="s">
        <v>0</v>
      </c>
      <c r="J2" s="33"/>
      <c r="K2" s="33"/>
    </row>
    <row r="3" spans="1:11" ht="25.5" x14ac:dyDescent="0.25">
      <c r="A3" s="34" t="s">
        <v>9</v>
      </c>
      <c r="B3" s="35"/>
      <c r="C3" s="3" t="s">
        <v>10</v>
      </c>
      <c r="E3" s="34" t="s">
        <v>9</v>
      </c>
      <c r="F3" s="35"/>
      <c r="G3" s="3" t="s">
        <v>10</v>
      </c>
      <c r="I3" s="34" t="s">
        <v>9</v>
      </c>
      <c r="J3" s="35"/>
      <c r="K3" s="3" t="s">
        <v>10</v>
      </c>
    </row>
    <row r="4" spans="1:11" x14ac:dyDescent="0.25">
      <c r="A4" s="4">
        <v>2000</v>
      </c>
      <c r="B4" s="5" t="s">
        <v>11</v>
      </c>
      <c r="C4" s="6">
        <f>+C5+C12+C14+C24+C31+C33+C36+C38</f>
        <v>54295069.879999995</v>
      </c>
      <c r="E4" s="4">
        <v>3000</v>
      </c>
      <c r="F4" s="5" t="s">
        <v>12</v>
      </c>
      <c r="G4" s="6">
        <f>+G5+G13+G19+G28+G35+G44+G46+G50+G55</f>
        <v>220216602.77999997</v>
      </c>
      <c r="I4" s="4">
        <v>5000</v>
      </c>
      <c r="J4" s="5" t="s">
        <v>13</v>
      </c>
      <c r="K4" s="6">
        <f>+K5+K9+K11+K14+K18+K26</f>
        <v>36745445.339999996</v>
      </c>
    </row>
    <row r="5" spans="1:11" x14ac:dyDescent="0.25">
      <c r="A5" s="7">
        <v>2100</v>
      </c>
      <c r="B5" s="8" t="s">
        <v>14</v>
      </c>
      <c r="C5" s="9">
        <f>SUM(C6:C11)</f>
        <v>2308758.5100000002</v>
      </c>
      <c r="E5" s="7">
        <v>3100</v>
      </c>
      <c r="F5" s="8" t="s">
        <v>15</v>
      </c>
      <c r="G5" s="9">
        <f>SUM(G6:G12)</f>
        <v>82423496.959999993</v>
      </c>
      <c r="I5" s="7">
        <v>5100</v>
      </c>
      <c r="J5" s="8" t="s">
        <v>16</v>
      </c>
      <c r="K5" s="9">
        <f>SUM(K6:K8)</f>
        <v>1948052.7000000002</v>
      </c>
    </row>
    <row r="6" spans="1:11" x14ac:dyDescent="0.25">
      <c r="A6" s="10">
        <v>211</v>
      </c>
      <c r="B6" s="11" t="s">
        <v>17</v>
      </c>
      <c r="C6" s="12">
        <v>755753.52</v>
      </c>
      <c r="E6" s="10">
        <v>311</v>
      </c>
      <c r="F6" s="11" t="s">
        <v>18</v>
      </c>
      <c r="G6" s="13">
        <v>80576141</v>
      </c>
      <c r="I6" s="10">
        <v>511</v>
      </c>
      <c r="J6" s="11" t="s">
        <v>19</v>
      </c>
      <c r="K6" s="13">
        <v>171054.84</v>
      </c>
    </row>
    <row r="7" spans="1:11" x14ac:dyDescent="0.25">
      <c r="A7" s="10">
        <v>212</v>
      </c>
      <c r="B7" s="11" t="s">
        <v>20</v>
      </c>
      <c r="C7" s="12">
        <v>156130.50000000003</v>
      </c>
      <c r="E7" s="10">
        <v>313</v>
      </c>
      <c r="F7" s="11" t="s">
        <v>21</v>
      </c>
      <c r="G7" s="13">
        <v>55680</v>
      </c>
      <c r="I7" s="10">
        <v>515</v>
      </c>
      <c r="J7" s="11" t="s">
        <v>22</v>
      </c>
      <c r="K7" s="13">
        <f>832675.03+900000</f>
        <v>1732675.03</v>
      </c>
    </row>
    <row r="8" spans="1:11" x14ac:dyDescent="0.25">
      <c r="A8" s="10">
        <v>214</v>
      </c>
      <c r="B8" s="11" t="s">
        <v>23</v>
      </c>
      <c r="C8" s="12">
        <v>470143.25</v>
      </c>
      <c r="E8" s="10">
        <v>314</v>
      </c>
      <c r="F8" s="11" t="s">
        <v>24</v>
      </c>
      <c r="G8" s="13">
        <v>222600</v>
      </c>
      <c r="I8" s="10">
        <v>519</v>
      </c>
      <c r="J8" s="11" t="s">
        <v>25</v>
      </c>
      <c r="K8" s="13">
        <v>44322.83</v>
      </c>
    </row>
    <row r="9" spans="1:11" x14ac:dyDescent="0.25">
      <c r="A9" s="10">
        <v>215</v>
      </c>
      <c r="B9" s="11" t="s">
        <v>26</v>
      </c>
      <c r="C9" s="12">
        <v>582780.43999999983</v>
      </c>
      <c r="E9" s="10">
        <v>315</v>
      </c>
      <c r="F9" s="11" t="s">
        <v>27</v>
      </c>
      <c r="G9" s="13">
        <v>365160</v>
      </c>
      <c r="I9" s="7">
        <v>5200</v>
      </c>
      <c r="J9" s="14" t="s">
        <v>28</v>
      </c>
      <c r="K9" s="9">
        <f>SUM(K10)</f>
        <v>214978.11</v>
      </c>
    </row>
    <row r="10" spans="1:11" x14ac:dyDescent="0.25">
      <c r="A10" s="10">
        <v>216</v>
      </c>
      <c r="B10" s="11" t="s">
        <v>29</v>
      </c>
      <c r="C10" s="12">
        <v>337627.06</v>
      </c>
      <c r="E10" s="10">
        <v>316</v>
      </c>
      <c r="F10" s="11" t="s">
        <v>30</v>
      </c>
      <c r="G10" s="13">
        <v>822435.96</v>
      </c>
      <c r="I10" s="10">
        <v>523</v>
      </c>
      <c r="J10" s="15" t="s">
        <v>31</v>
      </c>
      <c r="K10" s="13">
        <v>214978.11</v>
      </c>
    </row>
    <row r="11" spans="1:11" x14ac:dyDescent="0.25">
      <c r="A11" s="10">
        <v>217</v>
      </c>
      <c r="B11" s="11" t="s">
        <v>32</v>
      </c>
      <c r="C11" s="12">
        <v>6323.74</v>
      </c>
      <c r="E11" s="10">
        <v>317</v>
      </c>
      <c r="F11" s="11" t="s">
        <v>33</v>
      </c>
      <c r="G11" s="13">
        <v>381480</v>
      </c>
      <c r="I11" s="7">
        <v>5300</v>
      </c>
      <c r="J11" s="8" t="s">
        <v>34</v>
      </c>
      <c r="K11" s="9">
        <f>SUM(K12:K13)</f>
        <v>1098482.56</v>
      </c>
    </row>
    <row r="12" spans="1:11" x14ac:dyDescent="0.25">
      <c r="A12" s="7">
        <v>2200</v>
      </c>
      <c r="B12" s="8" t="s">
        <v>35</v>
      </c>
      <c r="C12" s="9">
        <f>+C13</f>
        <v>465460</v>
      </c>
      <c r="E12" s="10">
        <v>318</v>
      </c>
      <c r="F12" s="11" t="s">
        <v>36</v>
      </c>
      <c r="G12" s="13">
        <v>0</v>
      </c>
      <c r="I12" s="10">
        <v>531</v>
      </c>
      <c r="J12" s="11" t="s">
        <v>37</v>
      </c>
      <c r="K12" s="13">
        <v>456576</v>
      </c>
    </row>
    <row r="13" spans="1:11" x14ac:dyDescent="0.25">
      <c r="A13" s="10">
        <v>221</v>
      </c>
      <c r="B13" s="11" t="s">
        <v>38</v>
      </c>
      <c r="C13" s="13">
        <v>465460</v>
      </c>
      <c r="E13" s="7">
        <v>3200</v>
      </c>
      <c r="F13" s="8" t="s">
        <v>39</v>
      </c>
      <c r="G13" s="9">
        <f>SUM(G14:G18)</f>
        <v>3044374</v>
      </c>
      <c r="I13" s="10">
        <v>532</v>
      </c>
      <c r="J13" s="11" t="s">
        <v>40</v>
      </c>
      <c r="K13" s="13">
        <v>641906.56000000006</v>
      </c>
    </row>
    <row r="14" spans="1:11" x14ac:dyDescent="0.25">
      <c r="A14" s="7">
        <v>2400</v>
      </c>
      <c r="B14" s="8" t="s">
        <v>41</v>
      </c>
      <c r="C14" s="9">
        <f>SUM(C15:C23)</f>
        <v>24046398.09</v>
      </c>
      <c r="E14" s="10">
        <v>321</v>
      </c>
      <c r="F14" s="11" t="s">
        <v>42</v>
      </c>
      <c r="G14" s="13">
        <v>348000</v>
      </c>
      <c r="I14" s="7">
        <v>5400</v>
      </c>
      <c r="J14" s="14" t="s">
        <v>43</v>
      </c>
      <c r="K14" s="9">
        <f>SUM(K15:K17)</f>
        <v>23695861.189999998</v>
      </c>
    </row>
    <row r="15" spans="1:11" x14ac:dyDescent="0.25">
      <c r="A15" s="10">
        <v>241</v>
      </c>
      <c r="B15" s="11" t="s">
        <v>44</v>
      </c>
      <c r="C15" s="13">
        <v>3946304.27</v>
      </c>
      <c r="E15" s="10">
        <v>322</v>
      </c>
      <c r="F15" s="11" t="s">
        <v>45</v>
      </c>
      <c r="G15" s="13">
        <v>602020</v>
      </c>
      <c r="I15" s="10">
        <v>541</v>
      </c>
      <c r="J15" s="15" t="s">
        <v>46</v>
      </c>
      <c r="K15" s="13">
        <f>2334307.2+16520000</f>
        <v>18854307.199999999</v>
      </c>
    </row>
    <row r="16" spans="1:11" x14ac:dyDescent="0.25">
      <c r="A16" s="10">
        <v>242</v>
      </c>
      <c r="B16" s="11" t="s">
        <v>47</v>
      </c>
      <c r="C16" s="13">
        <v>2029210.13</v>
      </c>
      <c r="E16" s="10">
        <v>323</v>
      </c>
      <c r="F16" s="11" t="s">
        <v>48</v>
      </c>
      <c r="G16" s="13">
        <v>83280</v>
      </c>
      <c r="I16" s="10">
        <v>542</v>
      </c>
      <c r="J16" s="15" t="s">
        <v>49</v>
      </c>
      <c r="K16" s="13">
        <f>520956+4150000</f>
        <v>4670956</v>
      </c>
    </row>
    <row r="17" spans="1:11" x14ac:dyDescent="0.25">
      <c r="A17" s="10">
        <v>243</v>
      </c>
      <c r="B17" s="11" t="s">
        <v>50</v>
      </c>
      <c r="C17" s="13">
        <v>18603.059999999998</v>
      </c>
      <c r="E17" s="10">
        <v>326</v>
      </c>
      <c r="F17" s="11" t="s">
        <v>51</v>
      </c>
      <c r="G17" s="13">
        <v>367500</v>
      </c>
      <c r="I17" s="10">
        <v>549</v>
      </c>
      <c r="J17" s="15" t="s">
        <v>52</v>
      </c>
      <c r="K17" s="13">
        <v>170597.99</v>
      </c>
    </row>
    <row r="18" spans="1:11" x14ac:dyDescent="0.25">
      <c r="A18" s="10">
        <v>244</v>
      </c>
      <c r="B18" s="11" t="s">
        <v>53</v>
      </c>
      <c r="C18" s="13">
        <v>118423.91</v>
      </c>
      <c r="E18" s="10">
        <v>327</v>
      </c>
      <c r="F18" s="11" t="s">
        <v>54</v>
      </c>
      <c r="G18" s="13">
        <v>1643574</v>
      </c>
      <c r="I18" s="7">
        <v>5600</v>
      </c>
      <c r="J18" s="8" t="s">
        <v>55</v>
      </c>
      <c r="K18" s="9">
        <f>SUM(K19:K25)</f>
        <v>9623013.9199999981</v>
      </c>
    </row>
    <row r="19" spans="1:11" x14ac:dyDescent="0.25">
      <c r="A19" s="10">
        <v>245</v>
      </c>
      <c r="B19" s="11" t="s">
        <v>56</v>
      </c>
      <c r="C19" s="13">
        <v>0</v>
      </c>
      <c r="E19" s="7">
        <v>3300</v>
      </c>
      <c r="F19" s="8" t="s">
        <v>57</v>
      </c>
      <c r="G19" s="9">
        <f>SUM(G20:G27)</f>
        <v>8472635.5199999996</v>
      </c>
      <c r="I19" s="10">
        <v>562</v>
      </c>
      <c r="J19" s="11" t="s">
        <v>58</v>
      </c>
      <c r="K19" s="13">
        <f>4448298.26+1100000</f>
        <v>5548298.2599999998</v>
      </c>
    </row>
    <row r="20" spans="1:11" x14ac:dyDescent="0.25">
      <c r="A20" s="10">
        <v>246</v>
      </c>
      <c r="B20" s="11" t="s">
        <v>59</v>
      </c>
      <c r="C20" s="13">
        <v>3496108.38</v>
      </c>
      <c r="E20" s="10">
        <v>331</v>
      </c>
      <c r="F20" s="11" t="s">
        <v>60</v>
      </c>
      <c r="G20" s="13">
        <v>766178</v>
      </c>
      <c r="I20" s="10">
        <v>563</v>
      </c>
      <c r="J20" s="11" t="s">
        <v>61</v>
      </c>
      <c r="K20" s="13">
        <v>706427.77</v>
      </c>
    </row>
    <row r="21" spans="1:11" ht="24.75" x14ac:dyDescent="0.25">
      <c r="A21" s="10">
        <v>247</v>
      </c>
      <c r="B21" s="11" t="s">
        <v>62</v>
      </c>
      <c r="C21" s="13">
        <v>13456806.77</v>
      </c>
      <c r="E21" s="10">
        <v>333</v>
      </c>
      <c r="F21" s="11" t="s">
        <v>63</v>
      </c>
      <c r="G21" s="13">
        <v>234087</v>
      </c>
      <c r="I21" s="10">
        <v>564</v>
      </c>
      <c r="J21" s="15" t="s">
        <v>64</v>
      </c>
      <c r="K21" s="13">
        <v>136594.23999999999</v>
      </c>
    </row>
    <row r="22" spans="1:11" x14ac:dyDescent="0.25">
      <c r="A22" s="10">
        <v>248</v>
      </c>
      <c r="B22" s="11" t="s">
        <v>65</v>
      </c>
      <c r="C22" s="13">
        <v>33292</v>
      </c>
      <c r="E22" s="10">
        <v>334</v>
      </c>
      <c r="F22" s="11" t="s">
        <v>66</v>
      </c>
      <c r="G22" s="13">
        <v>575000.04</v>
      </c>
      <c r="I22" s="10">
        <v>565</v>
      </c>
      <c r="J22" s="11" t="s">
        <v>67</v>
      </c>
      <c r="K22" s="13">
        <v>397947.92000000004</v>
      </c>
    </row>
    <row r="23" spans="1:11" x14ac:dyDescent="0.25">
      <c r="A23" s="10">
        <v>249</v>
      </c>
      <c r="B23" s="11" t="s">
        <v>68</v>
      </c>
      <c r="C23" s="13">
        <v>947649.57000000007</v>
      </c>
      <c r="E23" s="10">
        <v>335</v>
      </c>
      <c r="F23" s="11" t="s">
        <v>69</v>
      </c>
      <c r="G23" s="13">
        <v>385000</v>
      </c>
      <c r="I23" s="10">
        <v>566</v>
      </c>
      <c r="J23" s="11" t="s">
        <v>70</v>
      </c>
      <c r="K23" s="13">
        <v>1817059.19</v>
      </c>
    </row>
    <row r="24" spans="1:11" x14ac:dyDescent="0.25">
      <c r="A24" s="7">
        <v>2500</v>
      </c>
      <c r="B24" s="8" t="s">
        <v>71</v>
      </c>
      <c r="C24" s="9">
        <f>SUM(C25:C30)</f>
        <v>9910368.6500000004</v>
      </c>
      <c r="E24" s="10">
        <v>336</v>
      </c>
      <c r="F24" s="11" t="s">
        <v>72</v>
      </c>
      <c r="G24" s="13">
        <v>132000</v>
      </c>
      <c r="I24" s="10">
        <v>567</v>
      </c>
      <c r="J24" s="11" t="s">
        <v>73</v>
      </c>
      <c r="K24" s="13">
        <v>751962.94000000006</v>
      </c>
    </row>
    <row r="25" spans="1:11" x14ac:dyDescent="0.25">
      <c r="A25" s="10">
        <v>251</v>
      </c>
      <c r="B25" s="11" t="s">
        <v>74</v>
      </c>
      <c r="C25" s="13">
        <v>5187164.75</v>
      </c>
      <c r="E25" s="10">
        <v>337</v>
      </c>
      <c r="F25" s="11" t="s">
        <v>75</v>
      </c>
      <c r="G25" s="13">
        <v>35280</v>
      </c>
      <c r="I25" s="10">
        <v>569</v>
      </c>
      <c r="J25" s="11" t="s">
        <v>76</v>
      </c>
      <c r="K25" s="13">
        <v>264723.59999999998</v>
      </c>
    </row>
    <row r="26" spans="1:11" x14ac:dyDescent="0.25">
      <c r="A26" s="10">
        <v>252</v>
      </c>
      <c r="B26" s="11" t="s">
        <v>77</v>
      </c>
      <c r="C26" s="13">
        <v>15320.7</v>
      </c>
      <c r="E26" s="10">
        <v>338</v>
      </c>
      <c r="F26" s="11" t="s">
        <v>78</v>
      </c>
      <c r="G26" s="13">
        <v>4347352.8</v>
      </c>
      <c r="I26" s="7">
        <v>5900</v>
      </c>
      <c r="J26" s="8" t="s">
        <v>79</v>
      </c>
      <c r="K26" s="9">
        <f>+K27</f>
        <v>165056.85999999999</v>
      </c>
    </row>
    <row r="27" spans="1:11" x14ac:dyDescent="0.25">
      <c r="A27" s="10">
        <v>253</v>
      </c>
      <c r="B27" s="11" t="s">
        <v>80</v>
      </c>
      <c r="C27" s="13">
        <v>291410.38</v>
      </c>
      <c r="E27" s="10">
        <v>339</v>
      </c>
      <c r="F27" s="11" t="s">
        <v>81</v>
      </c>
      <c r="G27" s="13">
        <v>1997737.6800000002</v>
      </c>
      <c r="I27" s="10">
        <v>591</v>
      </c>
      <c r="J27" s="11" t="s">
        <v>82</v>
      </c>
      <c r="K27" s="13">
        <v>165056.85999999999</v>
      </c>
    </row>
    <row r="28" spans="1:11" x14ac:dyDescent="0.25">
      <c r="A28" s="10">
        <v>254</v>
      </c>
      <c r="B28" s="11" t="s">
        <v>83</v>
      </c>
      <c r="C28" s="13">
        <v>13070.19</v>
      </c>
      <c r="E28" s="7">
        <v>3400</v>
      </c>
      <c r="F28" s="8" t="s">
        <v>84</v>
      </c>
      <c r="G28" s="9">
        <f>SUM(G29:G34)</f>
        <v>5768637.5999999996</v>
      </c>
    </row>
    <row r="29" spans="1:11" x14ac:dyDescent="0.25">
      <c r="A29" s="10">
        <v>255</v>
      </c>
      <c r="B29" s="11" t="s">
        <v>85</v>
      </c>
      <c r="C29" s="13">
        <v>735958.88</v>
      </c>
      <c r="E29" s="10">
        <v>341</v>
      </c>
      <c r="F29" s="11" t="s">
        <v>86</v>
      </c>
      <c r="G29" s="13">
        <v>1536149.88</v>
      </c>
    </row>
    <row r="30" spans="1:11" x14ac:dyDescent="0.25">
      <c r="A30" s="10">
        <v>256</v>
      </c>
      <c r="B30" s="11" t="s">
        <v>87</v>
      </c>
      <c r="C30" s="13">
        <v>3667443.75</v>
      </c>
      <c r="E30" s="10">
        <v>343</v>
      </c>
      <c r="F30" s="11" t="s">
        <v>88</v>
      </c>
      <c r="G30" s="13">
        <v>1218000</v>
      </c>
    </row>
    <row r="31" spans="1:11" x14ac:dyDescent="0.25">
      <c r="A31" s="7">
        <v>2600</v>
      </c>
      <c r="B31" s="8" t="s">
        <v>89</v>
      </c>
      <c r="C31" s="9">
        <f>+C32</f>
        <v>8821858.2199999988</v>
      </c>
      <c r="E31" s="10">
        <v>344</v>
      </c>
      <c r="F31" s="11" t="s">
        <v>90</v>
      </c>
      <c r="G31" s="13">
        <v>229580</v>
      </c>
    </row>
    <row r="32" spans="1:11" x14ac:dyDescent="0.25">
      <c r="A32" s="10">
        <v>261</v>
      </c>
      <c r="B32" s="11" t="s">
        <v>91</v>
      </c>
      <c r="C32" s="13">
        <v>8821858.2199999988</v>
      </c>
      <c r="E32" s="10">
        <v>345</v>
      </c>
      <c r="F32" s="11" t="s">
        <v>92</v>
      </c>
      <c r="G32" s="13">
        <v>1600000</v>
      </c>
    </row>
    <row r="33" spans="1:7" x14ac:dyDescent="0.25">
      <c r="A33" s="7">
        <v>2700</v>
      </c>
      <c r="B33" s="8" t="s">
        <v>93</v>
      </c>
      <c r="C33" s="9">
        <f>SUM(C34:C35)</f>
        <v>2275376.4699999997</v>
      </c>
      <c r="E33" s="10">
        <v>347</v>
      </c>
      <c r="F33" s="11" t="s">
        <v>94</v>
      </c>
      <c r="G33" s="13">
        <v>67488</v>
      </c>
    </row>
    <row r="34" spans="1:7" x14ac:dyDescent="0.25">
      <c r="A34" s="10">
        <v>271</v>
      </c>
      <c r="B34" s="11" t="s">
        <v>95</v>
      </c>
      <c r="C34" s="13">
        <v>1402528.23</v>
      </c>
      <c r="E34" s="10">
        <v>349</v>
      </c>
      <c r="F34" s="11" t="s">
        <v>96</v>
      </c>
      <c r="G34" s="13">
        <v>1117419.72</v>
      </c>
    </row>
    <row r="35" spans="1:7" x14ac:dyDescent="0.25">
      <c r="A35" s="10">
        <v>272</v>
      </c>
      <c r="B35" s="11" t="s">
        <v>97</v>
      </c>
      <c r="C35" s="13">
        <v>872848.23999999987</v>
      </c>
      <c r="E35" s="7">
        <v>3500</v>
      </c>
      <c r="F35" s="8" t="s">
        <v>98</v>
      </c>
      <c r="G35" s="9">
        <f>SUM(G36:G43)</f>
        <v>9007519.3000000007</v>
      </c>
    </row>
    <row r="36" spans="1:7" x14ac:dyDescent="0.25">
      <c r="A36" s="7">
        <v>2800</v>
      </c>
      <c r="B36" s="8" t="s">
        <v>99</v>
      </c>
      <c r="C36" s="9">
        <f>+C37</f>
        <v>0</v>
      </c>
      <c r="E36" s="10">
        <v>351</v>
      </c>
      <c r="F36" s="11" t="s">
        <v>100</v>
      </c>
      <c r="G36" s="13">
        <v>749834.37</v>
      </c>
    </row>
    <row r="37" spans="1:7" x14ac:dyDescent="0.25">
      <c r="A37" s="10">
        <v>282</v>
      </c>
      <c r="B37" s="11" t="s">
        <v>101</v>
      </c>
      <c r="C37" s="13">
        <v>0</v>
      </c>
      <c r="E37" s="10">
        <v>352</v>
      </c>
      <c r="F37" s="11" t="s">
        <v>102</v>
      </c>
      <c r="G37" s="13">
        <v>38124</v>
      </c>
    </row>
    <row r="38" spans="1:7" x14ac:dyDescent="0.25">
      <c r="A38" s="7">
        <v>2900</v>
      </c>
      <c r="B38" s="8" t="s">
        <v>103</v>
      </c>
      <c r="C38" s="9">
        <f>+C39+C40+C41+C42+C43</f>
        <v>6466849.9399999995</v>
      </c>
      <c r="E38" s="10">
        <v>353</v>
      </c>
      <c r="F38" s="11" t="s">
        <v>104</v>
      </c>
      <c r="G38" s="13">
        <v>347999.96</v>
      </c>
    </row>
    <row r="39" spans="1:7" x14ac:dyDescent="0.25">
      <c r="A39" s="10">
        <v>291</v>
      </c>
      <c r="B39" s="11" t="s">
        <v>105</v>
      </c>
      <c r="C39" s="13">
        <v>2057602.43</v>
      </c>
      <c r="E39" s="10">
        <v>354</v>
      </c>
      <c r="F39" s="11" t="s">
        <v>106</v>
      </c>
      <c r="G39" s="13">
        <v>504360</v>
      </c>
    </row>
    <row r="40" spans="1:7" x14ac:dyDescent="0.25">
      <c r="A40" s="10">
        <v>292</v>
      </c>
      <c r="B40" s="11" t="s">
        <v>107</v>
      </c>
      <c r="C40" s="13">
        <v>64199.34</v>
      </c>
      <c r="E40" s="10">
        <v>355</v>
      </c>
      <c r="F40" s="11" t="s">
        <v>108</v>
      </c>
      <c r="G40" s="13">
        <v>3738000</v>
      </c>
    </row>
    <row r="41" spans="1:7" x14ac:dyDescent="0.25">
      <c r="A41" s="10">
        <v>294</v>
      </c>
      <c r="B41" s="11" t="s">
        <v>109</v>
      </c>
      <c r="C41" s="13">
        <v>211240.84000000003</v>
      </c>
      <c r="E41" s="10">
        <v>357</v>
      </c>
      <c r="F41" s="11" t="s">
        <v>110</v>
      </c>
      <c r="G41" s="13">
        <v>2234540.9699999997</v>
      </c>
    </row>
    <row r="42" spans="1:7" x14ac:dyDescent="0.25">
      <c r="A42" s="10">
        <v>296</v>
      </c>
      <c r="B42" s="11" t="s">
        <v>111</v>
      </c>
      <c r="C42" s="13">
        <v>3303344.14</v>
      </c>
      <c r="E42" s="10">
        <v>358</v>
      </c>
      <c r="F42" s="11" t="s">
        <v>112</v>
      </c>
      <c r="G42" s="13">
        <v>1329700</v>
      </c>
    </row>
    <row r="43" spans="1:7" x14ac:dyDescent="0.25">
      <c r="A43" s="10">
        <v>298</v>
      </c>
      <c r="B43" s="11" t="s">
        <v>113</v>
      </c>
      <c r="C43" s="13">
        <v>830463.19</v>
      </c>
      <c r="E43" s="10">
        <v>359</v>
      </c>
      <c r="F43" s="11" t="s">
        <v>114</v>
      </c>
      <c r="G43" s="13">
        <v>64960</v>
      </c>
    </row>
    <row r="44" spans="1:7" x14ac:dyDescent="0.25">
      <c r="E44" s="7">
        <v>3600</v>
      </c>
      <c r="F44" s="8" t="s">
        <v>115</v>
      </c>
      <c r="G44" s="9">
        <f>+G45</f>
        <v>2982676.5599999996</v>
      </c>
    </row>
    <row r="45" spans="1:7" x14ac:dyDescent="0.25">
      <c r="E45" s="10">
        <v>362</v>
      </c>
      <c r="F45" s="11" t="s">
        <v>116</v>
      </c>
      <c r="G45" s="13">
        <v>2982676.5599999996</v>
      </c>
    </row>
    <row r="46" spans="1:7" x14ac:dyDescent="0.25">
      <c r="E46" s="7">
        <v>3700</v>
      </c>
      <c r="F46" s="8" t="s">
        <v>117</v>
      </c>
      <c r="G46" s="9">
        <f>SUM(G47:G49)</f>
        <v>596263.1</v>
      </c>
    </row>
    <row r="47" spans="1:7" x14ac:dyDescent="0.25">
      <c r="E47" s="10">
        <v>372</v>
      </c>
      <c r="F47" s="11" t="s">
        <v>118</v>
      </c>
      <c r="G47" s="13">
        <v>9500</v>
      </c>
    </row>
    <row r="48" spans="1:7" x14ac:dyDescent="0.25">
      <c r="E48" s="10">
        <v>375</v>
      </c>
      <c r="F48" s="11" t="s">
        <v>119</v>
      </c>
      <c r="G48" s="13">
        <v>386359.72</v>
      </c>
    </row>
    <row r="49" spans="5:7" x14ac:dyDescent="0.25">
      <c r="E49" s="10">
        <v>379</v>
      </c>
      <c r="F49" s="11" t="s">
        <v>120</v>
      </c>
      <c r="G49" s="13">
        <v>200403.38</v>
      </c>
    </row>
    <row r="50" spans="5:7" x14ac:dyDescent="0.25">
      <c r="E50" s="7">
        <v>3800</v>
      </c>
      <c r="F50" s="8" t="s">
        <v>121</v>
      </c>
      <c r="G50" s="9">
        <f>SUM(G51:G54)</f>
        <v>1254330.8500000001</v>
      </c>
    </row>
    <row r="51" spans="5:7" x14ac:dyDescent="0.25">
      <c r="E51" s="10">
        <v>381</v>
      </c>
      <c r="F51" s="11" t="s">
        <v>122</v>
      </c>
      <c r="G51" s="13">
        <v>801900</v>
      </c>
    </row>
    <row r="52" spans="5:7" x14ac:dyDescent="0.25">
      <c r="E52" s="10">
        <v>382</v>
      </c>
      <c r="F52" s="11" t="s">
        <v>123</v>
      </c>
      <c r="G52" s="13">
        <v>321030.84999999998</v>
      </c>
    </row>
    <row r="53" spans="5:7" x14ac:dyDescent="0.25">
      <c r="E53" s="10">
        <v>383</v>
      </c>
      <c r="F53" s="11" t="s">
        <v>124</v>
      </c>
      <c r="G53" s="13">
        <v>117000</v>
      </c>
    </row>
    <row r="54" spans="5:7" x14ac:dyDescent="0.25">
      <c r="E54" s="10">
        <v>385</v>
      </c>
      <c r="F54" s="11" t="s">
        <v>125</v>
      </c>
      <c r="G54" s="13">
        <v>14400</v>
      </c>
    </row>
    <row r="55" spans="5:7" x14ac:dyDescent="0.25">
      <c r="E55" s="7">
        <v>3900</v>
      </c>
      <c r="F55" s="8" t="s">
        <v>126</v>
      </c>
      <c r="G55" s="9">
        <f>SUM(G56:G59)</f>
        <v>106666668.88999999</v>
      </c>
    </row>
    <row r="56" spans="5:7" x14ac:dyDescent="0.25">
      <c r="E56" s="10">
        <v>392</v>
      </c>
      <c r="F56" s="11" t="s">
        <v>127</v>
      </c>
      <c r="G56" s="13">
        <v>102035163.06999999</v>
      </c>
    </row>
    <row r="57" spans="5:7" x14ac:dyDescent="0.25">
      <c r="E57" s="10">
        <v>396</v>
      </c>
      <c r="F57" s="11" t="s">
        <v>128</v>
      </c>
      <c r="G57" s="13">
        <v>1551860.77</v>
      </c>
    </row>
    <row r="58" spans="5:7" x14ac:dyDescent="0.25">
      <c r="E58" s="10">
        <v>398</v>
      </c>
      <c r="F58" s="11" t="s">
        <v>129</v>
      </c>
      <c r="G58" s="13">
        <v>2399437.1</v>
      </c>
    </row>
    <row r="59" spans="5:7" x14ac:dyDescent="0.25">
      <c r="E59" s="10">
        <v>399</v>
      </c>
      <c r="F59" s="15" t="s">
        <v>130</v>
      </c>
      <c r="G59" s="13">
        <v>680207.95000000007</v>
      </c>
    </row>
    <row r="60" spans="5:7" x14ac:dyDescent="0.25">
      <c r="G60" s="16"/>
    </row>
  </sheetData>
  <sheetProtection algorithmName="SHA-512" hashValue="Q9dv5GmShZlPJ0jfO3xiWv0H8m/a9n/cRMfRB/IpjfnVLuhr8Ovjtcg5SpkUguaI95JMPBrEzzI6WPGJqd/w1A==" saltValue="h7j2tWahgFSuxs+7HOBSWw==" spinCount="100000" sheet="1" formatCells="0" formatColumns="0" formatRows="0" insertColumns="0" insertRows="0" insertHyperlinks="0" deleteColumns="0" deleteRows="0" sort="0" autoFilter="0" pivotTables="0"/>
  <mergeCells count="6">
    <mergeCell ref="A2:C2"/>
    <mergeCell ref="A3:B3"/>
    <mergeCell ref="E2:H2"/>
    <mergeCell ref="E3:F3"/>
    <mergeCell ref="I2:K2"/>
    <mergeCell ref="I3:J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1C04-1101-401C-A41A-954D82796B66}">
  <dimension ref="A2:D59"/>
  <sheetViews>
    <sheetView zoomScale="115" zoomScaleNormal="115" workbookViewId="0">
      <selection activeCell="B64" sqref="B64"/>
    </sheetView>
  </sheetViews>
  <sheetFormatPr baseColWidth="10" defaultRowHeight="15" x14ac:dyDescent="0.25"/>
  <cols>
    <col min="1" max="1" width="15.5703125" customWidth="1"/>
    <col min="2" max="2" width="67.5703125" customWidth="1"/>
    <col min="3" max="3" width="19.7109375" style="16" bestFit="1" customWidth="1"/>
  </cols>
  <sheetData>
    <row r="2" spans="1:4" ht="18" customHeight="1" x14ac:dyDescent="0.25">
      <c r="A2" s="36" t="s">
        <v>0</v>
      </c>
      <c r="B2" s="36"/>
      <c r="C2" s="36"/>
      <c r="D2" s="36"/>
    </row>
    <row r="3" spans="1:4" ht="25.5" x14ac:dyDescent="0.25">
      <c r="A3" s="34" t="s">
        <v>9</v>
      </c>
      <c r="B3" s="35"/>
      <c r="C3" s="3" t="s">
        <v>10</v>
      </c>
    </row>
    <row r="4" spans="1:4" x14ac:dyDescent="0.25">
      <c r="A4" s="4">
        <v>3000</v>
      </c>
      <c r="B4" s="5" t="s">
        <v>12</v>
      </c>
      <c r="C4" s="6">
        <f>+C5+C13+C19+C28+C35+C44+C46+C50+C55</f>
        <v>220216602.77999997</v>
      </c>
    </row>
    <row r="5" spans="1:4" x14ac:dyDescent="0.25">
      <c r="A5" s="7">
        <v>3100</v>
      </c>
      <c r="B5" s="8" t="s">
        <v>15</v>
      </c>
      <c r="C5" s="9">
        <f>SUM(C6:C12)</f>
        <v>82423496.959999993</v>
      </c>
    </row>
    <row r="6" spans="1:4" x14ac:dyDescent="0.25">
      <c r="A6" s="10">
        <v>311</v>
      </c>
      <c r="B6" s="11" t="s">
        <v>18</v>
      </c>
      <c r="C6" s="13">
        <v>80576141</v>
      </c>
    </row>
    <row r="7" spans="1:4" x14ac:dyDescent="0.25">
      <c r="A7" s="10">
        <v>313</v>
      </c>
      <c r="B7" s="11" t="s">
        <v>21</v>
      </c>
      <c r="C7" s="13">
        <v>55680</v>
      </c>
    </row>
    <row r="8" spans="1:4" x14ac:dyDescent="0.25">
      <c r="A8" s="10">
        <v>314</v>
      </c>
      <c r="B8" s="11" t="s">
        <v>24</v>
      </c>
      <c r="C8" s="13">
        <v>222600</v>
      </c>
    </row>
    <row r="9" spans="1:4" x14ac:dyDescent="0.25">
      <c r="A9" s="10">
        <v>315</v>
      </c>
      <c r="B9" s="11" t="s">
        <v>27</v>
      </c>
      <c r="C9" s="13">
        <v>365160</v>
      </c>
    </row>
    <row r="10" spans="1:4" x14ac:dyDescent="0.25">
      <c r="A10" s="10">
        <v>316</v>
      </c>
      <c r="B10" s="11" t="s">
        <v>30</v>
      </c>
      <c r="C10" s="13">
        <v>822435.96</v>
      </c>
    </row>
    <row r="11" spans="1:4" x14ac:dyDescent="0.25">
      <c r="A11" s="10">
        <v>317</v>
      </c>
      <c r="B11" s="11" t="s">
        <v>33</v>
      </c>
      <c r="C11" s="13">
        <v>381480</v>
      </c>
    </row>
    <row r="12" spans="1:4" x14ac:dyDescent="0.25">
      <c r="A12" s="10">
        <v>318</v>
      </c>
      <c r="B12" s="11" t="s">
        <v>36</v>
      </c>
      <c r="C12" s="13">
        <v>0</v>
      </c>
    </row>
    <row r="13" spans="1:4" x14ac:dyDescent="0.25">
      <c r="A13" s="7">
        <v>3200</v>
      </c>
      <c r="B13" s="8" t="s">
        <v>39</v>
      </c>
      <c r="C13" s="9">
        <f>SUM(C14:C18)</f>
        <v>3044374</v>
      </c>
    </row>
    <row r="14" spans="1:4" x14ac:dyDescent="0.25">
      <c r="A14" s="10">
        <v>321</v>
      </c>
      <c r="B14" s="11" t="s">
        <v>42</v>
      </c>
      <c r="C14" s="13">
        <v>348000</v>
      </c>
    </row>
    <row r="15" spans="1:4" x14ac:dyDescent="0.25">
      <c r="A15" s="10">
        <v>322</v>
      </c>
      <c r="B15" s="11" t="s">
        <v>45</v>
      </c>
      <c r="C15" s="13">
        <v>602020</v>
      </c>
    </row>
    <row r="16" spans="1:4" x14ac:dyDescent="0.25">
      <c r="A16" s="10">
        <v>323</v>
      </c>
      <c r="B16" s="11" t="s">
        <v>48</v>
      </c>
      <c r="C16" s="13">
        <v>83280</v>
      </c>
    </row>
    <row r="17" spans="1:3" x14ac:dyDescent="0.25">
      <c r="A17" s="10">
        <v>326</v>
      </c>
      <c r="B17" s="11" t="s">
        <v>51</v>
      </c>
      <c r="C17" s="13">
        <v>367500</v>
      </c>
    </row>
    <row r="18" spans="1:3" x14ac:dyDescent="0.25">
      <c r="A18" s="10">
        <v>327</v>
      </c>
      <c r="B18" s="11" t="s">
        <v>54</v>
      </c>
      <c r="C18" s="13">
        <v>1643574</v>
      </c>
    </row>
    <row r="19" spans="1:3" x14ac:dyDescent="0.25">
      <c r="A19" s="7">
        <v>3300</v>
      </c>
      <c r="B19" s="8" t="s">
        <v>57</v>
      </c>
      <c r="C19" s="9">
        <f>SUM(C20:C27)</f>
        <v>8472635.5199999996</v>
      </c>
    </row>
    <row r="20" spans="1:3" x14ac:dyDescent="0.25">
      <c r="A20" s="10">
        <v>331</v>
      </c>
      <c r="B20" s="11" t="s">
        <v>60</v>
      </c>
      <c r="C20" s="13">
        <v>766178</v>
      </c>
    </row>
    <row r="21" spans="1:3" x14ac:dyDescent="0.25">
      <c r="A21" s="10">
        <v>333</v>
      </c>
      <c r="B21" s="11" t="s">
        <v>63</v>
      </c>
      <c r="C21" s="13">
        <v>234087</v>
      </c>
    </row>
    <row r="22" spans="1:3" x14ac:dyDescent="0.25">
      <c r="A22" s="10">
        <v>334</v>
      </c>
      <c r="B22" s="11" t="s">
        <v>66</v>
      </c>
      <c r="C22" s="13">
        <v>575000.04</v>
      </c>
    </row>
    <row r="23" spans="1:3" x14ac:dyDescent="0.25">
      <c r="A23" s="10">
        <v>335</v>
      </c>
      <c r="B23" s="11" t="s">
        <v>69</v>
      </c>
      <c r="C23" s="13">
        <v>385000</v>
      </c>
    </row>
    <row r="24" spans="1:3" x14ac:dyDescent="0.25">
      <c r="A24" s="10">
        <v>336</v>
      </c>
      <c r="B24" s="11" t="s">
        <v>72</v>
      </c>
      <c r="C24" s="13">
        <v>132000</v>
      </c>
    </row>
    <row r="25" spans="1:3" x14ac:dyDescent="0.25">
      <c r="A25" s="10">
        <v>337</v>
      </c>
      <c r="B25" s="11" t="s">
        <v>75</v>
      </c>
      <c r="C25" s="13">
        <v>35280</v>
      </c>
    </row>
    <row r="26" spans="1:3" x14ac:dyDescent="0.25">
      <c r="A26" s="10">
        <v>338</v>
      </c>
      <c r="B26" s="11" t="s">
        <v>78</v>
      </c>
      <c r="C26" s="13">
        <v>4347352.8</v>
      </c>
    </row>
    <row r="27" spans="1:3" x14ac:dyDescent="0.25">
      <c r="A27" s="10">
        <v>339</v>
      </c>
      <c r="B27" s="11" t="s">
        <v>81</v>
      </c>
      <c r="C27" s="13">
        <v>1997737.6800000002</v>
      </c>
    </row>
    <row r="28" spans="1:3" x14ac:dyDescent="0.25">
      <c r="A28" s="7">
        <v>3400</v>
      </c>
      <c r="B28" s="8" t="s">
        <v>84</v>
      </c>
      <c r="C28" s="9">
        <f>SUM(C29:C34)</f>
        <v>5768637.5999999996</v>
      </c>
    </row>
    <row r="29" spans="1:3" x14ac:dyDescent="0.25">
      <c r="A29" s="10">
        <v>341</v>
      </c>
      <c r="B29" s="11" t="s">
        <v>86</v>
      </c>
      <c r="C29" s="13">
        <v>1536149.88</v>
      </c>
    </row>
    <row r="30" spans="1:3" x14ac:dyDescent="0.25">
      <c r="A30" s="10">
        <v>343</v>
      </c>
      <c r="B30" s="11" t="s">
        <v>88</v>
      </c>
      <c r="C30" s="13">
        <v>1218000</v>
      </c>
    </row>
    <row r="31" spans="1:3" x14ac:dyDescent="0.25">
      <c r="A31" s="10">
        <v>344</v>
      </c>
      <c r="B31" s="11" t="s">
        <v>90</v>
      </c>
      <c r="C31" s="13">
        <v>229580</v>
      </c>
    </row>
    <row r="32" spans="1:3" x14ac:dyDescent="0.25">
      <c r="A32" s="10">
        <v>345</v>
      </c>
      <c r="B32" s="11" t="s">
        <v>92</v>
      </c>
      <c r="C32" s="13">
        <v>1600000</v>
      </c>
    </row>
    <row r="33" spans="1:3" x14ac:dyDescent="0.25">
      <c r="A33" s="10">
        <v>347</v>
      </c>
      <c r="B33" s="11" t="s">
        <v>94</v>
      </c>
      <c r="C33" s="13">
        <v>67488</v>
      </c>
    </row>
    <row r="34" spans="1:3" x14ac:dyDescent="0.25">
      <c r="A34" s="10">
        <v>349</v>
      </c>
      <c r="B34" s="11" t="s">
        <v>96</v>
      </c>
      <c r="C34" s="13">
        <v>1117419.72</v>
      </c>
    </row>
    <row r="35" spans="1:3" x14ac:dyDescent="0.25">
      <c r="A35" s="7">
        <v>3500</v>
      </c>
      <c r="B35" s="8" t="s">
        <v>98</v>
      </c>
      <c r="C35" s="9">
        <f>SUM(C36:C43)</f>
        <v>9007519.3000000007</v>
      </c>
    </row>
    <row r="36" spans="1:3" x14ac:dyDescent="0.25">
      <c r="A36" s="10">
        <v>351</v>
      </c>
      <c r="B36" s="11" t="s">
        <v>100</v>
      </c>
      <c r="C36" s="13">
        <v>749834.37</v>
      </c>
    </row>
    <row r="37" spans="1:3" x14ac:dyDescent="0.25">
      <c r="A37" s="10">
        <v>352</v>
      </c>
      <c r="B37" s="11" t="s">
        <v>102</v>
      </c>
      <c r="C37" s="13">
        <v>38124</v>
      </c>
    </row>
    <row r="38" spans="1:3" x14ac:dyDescent="0.25">
      <c r="A38" s="10">
        <v>353</v>
      </c>
      <c r="B38" s="11" t="s">
        <v>104</v>
      </c>
      <c r="C38" s="13">
        <v>347999.96</v>
      </c>
    </row>
    <row r="39" spans="1:3" x14ac:dyDescent="0.25">
      <c r="A39" s="10">
        <v>354</v>
      </c>
      <c r="B39" s="11" t="s">
        <v>106</v>
      </c>
      <c r="C39" s="13">
        <v>504360</v>
      </c>
    </row>
    <row r="40" spans="1:3" x14ac:dyDescent="0.25">
      <c r="A40" s="10">
        <v>355</v>
      </c>
      <c r="B40" s="11" t="s">
        <v>108</v>
      </c>
      <c r="C40" s="13">
        <v>3738000</v>
      </c>
    </row>
    <row r="41" spans="1:3" x14ac:dyDescent="0.25">
      <c r="A41" s="10">
        <v>357</v>
      </c>
      <c r="B41" s="11" t="s">
        <v>110</v>
      </c>
      <c r="C41" s="13">
        <v>2234540.9699999997</v>
      </c>
    </row>
    <row r="42" spans="1:3" x14ac:dyDescent="0.25">
      <c r="A42" s="10">
        <v>358</v>
      </c>
      <c r="B42" s="11" t="s">
        <v>112</v>
      </c>
      <c r="C42" s="13">
        <v>1329700</v>
      </c>
    </row>
    <row r="43" spans="1:3" x14ac:dyDescent="0.25">
      <c r="A43" s="10">
        <v>359</v>
      </c>
      <c r="B43" s="11" t="s">
        <v>114</v>
      </c>
      <c r="C43" s="13">
        <v>64960</v>
      </c>
    </row>
    <row r="44" spans="1:3" x14ac:dyDescent="0.25">
      <c r="A44" s="7">
        <v>3600</v>
      </c>
      <c r="B44" s="8" t="s">
        <v>115</v>
      </c>
      <c r="C44" s="9">
        <f>+C45</f>
        <v>2982676.5599999996</v>
      </c>
    </row>
    <row r="45" spans="1:3" x14ac:dyDescent="0.25">
      <c r="A45" s="10">
        <v>362</v>
      </c>
      <c r="B45" s="11" t="s">
        <v>116</v>
      </c>
      <c r="C45" s="13">
        <v>2982676.5599999996</v>
      </c>
    </row>
    <row r="46" spans="1:3" x14ac:dyDescent="0.25">
      <c r="A46" s="7">
        <v>3700</v>
      </c>
      <c r="B46" s="8" t="s">
        <v>117</v>
      </c>
      <c r="C46" s="9">
        <f>SUM(C47:C49)</f>
        <v>596263.1</v>
      </c>
    </row>
    <row r="47" spans="1:3" x14ac:dyDescent="0.25">
      <c r="A47" s="10">
        <v>372</v>
      </c>
      <c r="B47" s="11" t="s">
        <v>118</v>
      </c>
      <c r="C47" s="13">
        <v>9500</v>
      </c>
    </row>
    <row r="48" spans="1:3" x14ac:dyDescent="0.25">
      <c r="A48" s="10">
        <v>375</v>
      </c>
      <c r="B48" s="11" t="s">
        <v>119</v>
      </c>
      <c r="C48" s="13">
        <v>386359.72</v>
      </c>
    </row>
    <row r="49" spans="1:3" x14ac:dyDescent="0.25">
      <c r="A49" s="10">
        <v>379</v>
      </c>
      <c r="B49" s="11" t="s">
        <v>120</v>
      </c>
      <c r="C49" s="13">
        <v>200403.38</v>
      </c>
    </row>
    <row r="50" spans="1:3" x14ac:dyDescent="0.25">
      <c r="A50" s="7">
        <v>3800</v>
      </c>
      <c r="B50" s="8" t="s">
        <v>121</v>
      </c>
      <c r="C50" s="9">
        <f>SUM(C51:C54)</f>
        <v>1254330.8500000001</v>
      </c>
    </row>
    <row r="51" spans="1:3" x14ac:dyDescent="0.25">
      <c r="A51" s="10">
        <v>381</v>
      </c>
      <c r="B51" s="11" t="s">
        <v>122</v>
      </c>
      <c r="C51" s="13">
        <v>801900</v>
      </c>
    </row>
    <row r="52" spans="1:3" x14ac:dyDescent="0.25">
      <c r="A52" s="10">
        <v>382</v>
      </c>
      <c r="B52" s="11" t="s">
        <v>123</v>
      </c>
      <c r="C52" s="13">
        <v>321030.84999999998</v>
      </c>
    </row>
    <row r="53" spans="1:3" x14ac:dyDescent="0.25">
      <c r="A53" s="10">
        <v>383</v>
      </c>
      <c r="B53" s="11" t="s">
        <v>124</v>
      </c>
      <c r="C53" s="13">
        <v>117000</v>
      </c>
    </row>
    <row r="54" spans="1:3" x14ac:dyDescent="0.25">
      <c r="A54" s="10">
        <v>385</v>
      </c>
      <c r="B54" s="11" t="s">
        <v>125</v>
      </c>
      <c r="C54" s="13">
        <v>14400</v>
      </c>
    </row>
    <row r="55" spans="1:3" x14ac:dyDescent="0.25">
      <c r="A55" s="7">
        <v>3900</v>
      </c>
      <c r="B55" s="8" t="s">
        <v>126</v>
      </c>
      <c r="C55" s="9">
        <f>SUM(C56:C59)</f>
        <v>106666668.88999999</v>
      </c>
    </row>
    <row r="56" spans="1:3" x14ac:dyDescent="0.25">
      <c r="A56" s="10">
        <v>392</v>
      </c>
      <c r="B56" s="11" t="s">
        <v>127</v>
      </c>
      <c r="C56" s="13">
        <v>102035163.06999999</v>
      </c>
    </row>
    <row r="57" spans="1:3" x14ac:dyDescent="0.25">
      <c r="A57" s="10">
        <v>396</v>
      </c>
      <c r="B57" s="11" t="s">
        <v>128</v>
      </c>
      <c r="C57" s="13">
        <v>1551860.77</v>
      </c>
    </row>
    <row r="58" spans="1:3" x14ac:dyDescent="0.25">
      <c r="A58" s="10">
        <v>398</v>
      </c>
      <c r="B58" s="11" t="s">
        <v>129</v>
      </c>
      <c r="C58" s="13">
        <v>2399437.1</v>
      </c>
    </row>
    <row r="59" spans="1:3" x14ac:dyDescent="0.25">
      <c r="A59" s="10">
        <v>399</v>
      </c>
      <c r="B59" s="15" t="s">
        <v>130</v>
      </c>
      <c r="C59" s="13">
        <v>680207.95000000007</v>
      </c>
    </row>
  </sheetData>
  <mergeCells count="2">
    <mergeCell ref="A3:B3"/>
    <mergeCell ref="A2:D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5CF4-EBF2-4653-A16A-2AAD499A4AFE}">
  <dimension ref="B2:D27"/>
  <sheetViews>
    <sheetView topLeftCell="A13" zoomScale="115" zoomScaleNormal="115" workbookViewId="0">
      <selection activeCell="B64" sqref="B64"/>
    </sheetView>
  </sheetViews>
  <sheetFormatPr baseColWidth="10" defaultRowHeight="15" x14ac:dyDescent="0.25"/>
  <cols>
    <col min="1" max="1" width="6.140625" customWidth="1"/>
    <col min="2" max="2" width="16.7109375" customWidth="1"/>
    <col min="3" max="3" width="82.85546875" customWidth="1"/>
    <col min="4" max="4" width="19.7109375" style="16" bestFit="1" customWidth="1"/>
  </cols>
  <sheetData>
    <row r="2" spans="2:4" ht="18" customHeight="1" x14ac:dyDescent="0.25">
      <c r="B2" s="37" t="s">
        <v>0</v>
      </c>
      <c r="C2" s="37"/>
      <c r="D2" s="37"/>
    </row>
    <row r="3" spans="2:4" ht="25.5" x14ac:dyDescent="0.25">
      <c r="B3" s="34" t="s">
        <v>9</v>
      </c>
      <c r="C3" s="35"/>
      <c r="D3" s="3" t="s">
        <v>10</v>
      </c>
    </row>
    <row r="4" spans="2:4" x14ac:dyDescent="0.25">
      <c r="B4" s="4">
        <v>5000</v>
      </c>
      <c r="C4" s="5" t="s">
        <v>13</v>
      </c>
      <c r="D4" s="6">
        <f>+D5+D9+D11+D14+D18+D26</f>
        <v>36745445.339999996</v>
      </c>
    </row>
    <row r="5" spans="2:4" x14ac:dyDescent="0.25">
      <c r="B5" s="7">
        <v>5100</v>
      </c>
      <c r="C5" s="8" t="s">
        <v>16</v>
      </c>
      <c r="D5" s="9">
        <f>SUM(D6:D8)</f>
        <v>1948052.7000000002</v>
      </c>
    </row>
    <row r="6" spans="2:4" x14ac:dyDescent="0.25">
      <c r="B6" s="10">
        <v>511</v>
      </c>
      <c r="C6" s="11" t="s">
        <v>19</v>
      </c>
      <c r="D6" s="13">
        <v>171054.84</v>
      </c>
    </row>
    <row r="7" spans="2:4" x14ac:dyDescent="0.25">
      <c r="B7" s="10">
        <v>515</v>
      </c>
      <c r="C7" s="11" t="s">
        <v>22</v>
      </c>
      <c r="D7" s="13">
        <f>832675.03+900000</f>
        <v>1732675.03</v>
      </c>
    </row>
    <row r="8" spans="2:4" x14ac:dyDescent="0.25">
      <c r="B8" s="10">
        <v>519</v>
      </c>
      <c r="C8" s="11" t="s">
        <v>25</v>
      </c>
      <c r="D8" s="13">
        <v>44322.83</v>
      </c>
    </row>
    <row r="9" spans="2:4" x14ac:dyDescent="0.25">
      <c r="B9" s="7">
        <v>5200</v>
      </c>
      <c r="C9" s="14" t="s">
        <v>28</v>
      </c>
      <c r="D9" s="9">
        <f>SUM(D10)</f>
        <v>214978.11</v>
      </c>
    </row>
    <row r="10" spans="2:4" x14ac:dyDescent="0.25">
      <c r="B10" s="10">
        <v>523</v>
      </c>
      <c r="C10" s="15" t="s">
        <v>31</v>
      </c>
      <c r="D10" s="13">
        <v>214978.11</v>
      </c>
    </row>
    <row r="11" spans="2:4" x14ac:dyDescent="0.25">
      <c r="B11" s="7">
        <v>5300</v>
      </c>
      <c r="C11" s="8" t="s">
        <v>34</v>
      </c>
      <c r="D11" s="9">
        <f>SUM(D12:D13)</f>
        <v>1098482.56</v>
      </c>
    </row>
    <row r="12" spans="2:4" x14ac:dyDescent="0.25">
      <c r="B12" s="10">
        <v>531</v>
      </c>
      <c r="C12" s="11" t="s">
        <v>37</v>
      </c>
      <c r="D12" s="13">
        <v>456576</v>
      </c>
    </row>
    <row r="13" spans="2:4" x14ac:dyDescent="0.25">
      <c r="B13" s="10">
        <v>532</v>
      </c>
      <c r="C13" s="11" t="s">
        <v>40</v>
      </c>
      <c r="D13" s="13">
        <v>641906.56000000006</v>
      </c>
    </row>
    <row r="14" spans="2:4" x14ac:dyDescent="0.25">
      <c r="B14" s="7">
        <v>5400</v>
      </c>
      <c r="C14" s="14" t="s">
        <v>43</v>
      </c>
      <c r="D14" s="9">
        <f>SUM(D15:D17)</f>
        <v>23695861.189999998</v>
      </c>
    </row>
    <row r="15" spans="2:4" x14ac:dyDescent="0.25">
      <c r="B15" s="10">
        <v>541</v>
      </c>
      <c r="C15" s="15" t="s">
        <v>46</v>
      </c>
      <c r="D15" s="13">
        <f>2334307.2+16520000</f>
        <v>18854307.199999999</v>
      </c>
    </row>
    <row r="16" spans="2:4" x14ac:dyDescent="0.25">
      <c r="B16" s="10">
        <v>542</v>
      </c>
      <c r="C16" s="15" t="s">
        <v>49</v>
      </c>
      <c r="D16" s="13">
        <f>520956+4150000</f>
        <v>4670956</v>
      </c>
    </row>
    <row r="17" spans="2:4" x14ac:dyDescent="0.25">
      <c r="B17" s="10">
        <v>549</v>
      </c>
      <c r="C17" s="15" t="s">
        <v>52</v>
      </c>
      <c r="D17" s="13">
        <v>170597.99</v>
      </c>
    </row>
    <row r="18" spans="2:4" x14ac:dyDescent="0.25">
      <c r="B18" s="7">
        <v>5600</v>
      </c>
      <c r="C18" s="8" t="s">
        <v>55</v>
      </c>
      <c r="D18" s="9">
        <f>SUM(D19:D25)</f>
        <v>9623013.9199999981</v>
      </c>
    </row>
    <row r="19" spans="2:4" x14ac:dyDescent="0.25">
      <c r="B19" s="10">
        <v>562</v>
      </c>
      <c r="C19" s="11" t="s">
        <v>58</v>
      </c>
      <c r="D19" s="13">
        <f>4448298.26+1100000</f>
        <v>5548298.2599999998</v>
      </c>
    </row>
    <row r="20" spans="2:4" x14ac:dyDescent="0.25">
      <c r="B20" s="10">
        <v>563</v>
      </c>
      <c r="C20" s="11" t="s">
        <v>61</v>
      </c>
      <c r="D20" s="13">
        <v>706427.77</v>
      </c>
    </row>
    <row r="21" spans="2:4" x14ac:dyDescent="0.25">
      <c r="B21" s="10">
        <v>564</v>
      </c>
      <c r="C21" s="15" t="s">
        <v>64</v>
      </c>
      <c r="D21" s="13">
        <v>136594.23999999999</v>
      </c>
    </row>
    <row r="22" spans="2:4" x14ac:dyDescent="0.25">
      <c r="B22" s="10">
        <v>565</v>
      </c>
      <c r="C22" s="11" t="s">
        <v>67</v>
      </c>
      <c r="D22" s="13">
        <v>397947.92000000004</v>
      </c>
    </row>
    <row r="23" spans="2:4" x14ac:dyDescent="0.25">
      <c r="B23" s="10">
        <v>566</v>
      </c>
      <c r="C23" s="11" t="s">
        <v>70</v>
      </c>
      <c r="D23" s="13">
        <v>1817059.19</v>
      </c>
    </row>
    <row r="24" spans="2:4" x14ac:dyDescent="0.25">
      <c r="B24" s="10">
        <v>567</v>
      </c>
      <c r="C24" s="11" t="s">
        <v>73</v>
      </c>
      <c r="D24" s="13">
        <v>751962.94000000006</v>
      </c>
    </row>
    <row r="25" spans="2:4" x14ac:dyDescent="0.25">
      <c r="B25" s="10">
        <v>569</v>
      </c>
      <c r="C25" s="11" t="s">
        <v>76</v>
      </c>
      <c r="D25" s="13">
        <v>264723.59999999998</v>
      </c>
    </row>
    <row r="26" spans="2:4" x14ac:dyDescent="0.25">
      <c r="B26" s="7">
        <v>5900</v>
      </c>
      <c r="C26" s="8" t="s">
        <v>79</v>
      </c>
      <c r="D26" s="9">
        <f>+D27</f>
        <v>165056.85999999999</v>
      </c>
    </row>
    <row r="27" spans="2:4" x14ac:dyDescent="0.25">
      <c r="B27" s="10">
        <v>591</v>
      </c>
      <c r="C27" s="11" t="s">
        <v>82</v>
      </c>
      <c r="D27" s="13">
        <v>165056.85999999999</v>
      </c>
    </row>
  </sheetData>
  <mergeCells count="2">
    <mergeCell ref="B2:D2"/>
    <mergeCell ref="B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OBJETIVO</vt:lpstr>
      <vt:lpstr>RESUMEN</vt:lpstr>
      <vt:lpstr>PLAN ANUAL COMPRAS 2022</vt:lpstr>
      <vt:lpstr>PRESUPUESTO 2022-3000</vt:lpstr>
      <vt:lpstr>PRESUPUESTO 2022-5000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Soto Arriola</dc:creator>
  <cp:lastModifiedBy>Monica Soto Arriola</cp:lastModifiedBy>
  <cp:lastPrinted>2022-01-31T17:34:55Z</cp:lastPrinted>
  <dcterms:created xsi:type="dcterms:W3CDTF">2021-12-29T16:55:41Z</dcterms:created>
  <dcterms:modified xsi:type="dcterms:W3CDTF">2022-01-31T17:58:00Z</dcterms:modified>
</cp:coreProperties>
</file>